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  <sheet name="工作表1" sheetId="121" r:id="rId7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A1" i="120" l="1"/>
  <c r="A2" i="119"/>
  <c r="A1" i="119"/>
  <c r="J2" i="63"/>
  <c r="F2" i="63"/>
  <c r="T6" i="63" l="1"/>
  <c r="T7" i="63"/>
  <c r="T8" i="63"/>
  <c r="T9" i="63"/>
  <c r="T10" i="63"/>
  <c r="T11" i="63"/>
  <c r="T12" i="63"/>
  <c r="T13" i="63"/>
  <c r="T14" i="63"/>
  <c r="T15" i="63"/>
  <c r="T16" i="63"/>
  <c r="T17" i="63"/>
  <c r="T18" i="63"/>
  <c r="T19" i="63"/>
  <c r="T20" i="63"/>
  <c r="T21" i="63"/>
  <c r="T22" i="63"/>
  <c r="T23" i="63"/>
  <c r="T24" i="63"/>
  <c r="T25" i="63"/>
  <c r="T26" i="63"/>
  <c r="T27" i="63"/>
  <c r="T28" i="63"/>
  <c r="T29" i="63"/>
  <c r="T30" i="63"/>
  <c r="T31" i="63"/>
  <c r="T32" i="63"/>
  <c r="T33" i="63"/>
  <c r="T34" i="63"/>
  <c r="T35" i="63"/>
  <c r="T36" i="63"/>
  <c r="T37" i="63"/>
  <c r="T38" i="63"/>
  <c r="T39" i="63"/>
  <c r="T40" i="63"/>
  <c r="T41" i="63"/>
  <c r="T42" i="63"/>
  <c r="T43" i="63"/>
  <c r="T44" i="63"/>
  <c r="T45" i="63"/>
  <c r="T46" i="63"/>
  <c r="T47" i="63"/>
  <c r="T48" i="63"/>
  <c r="T49" i="63"/>
  <c r="T50" i="63"/>
  <c r="A2" i="120" l="1"/>
  <c r="N15" i="118" l="1"/>
  <c r="O15" i="118"/>
  <c r="P15" i="118"/>
  <c r="Q15" i="118"/>
  <c r="R15" i="118"/>
  <c r="S15" i="118"/>
  <c r="T15" i="118"/>
  <c r="U15" i="118"/>
  <c r="O18" i="63" s="1"/>
  <c r="V15" i="118"/>
  <c r="M15" i="118"/>
  <c r="N11" i="118"/>
  <c r="O11" i="118"/>
  <c r="P11" i="118"/>
  <c r="F14" i="63" s="1"/>
  <c r="Q11" i="118"/>
  <c r="R11" i="118"/>
  <c r="S11" i="118"/>
  <c r="T11" i="118"/>
  <c r="U11" i="118"/>
  <c r="O14" i="63" s="1"/>
  <c r="V11" i="118"/>
  <c r="M11" i="118"/>
  <c r="L14" i="63" l="1"/>
  <c r="L18" i="63"/>
  <c r="F18" i="63"/>
  <c r="I14" i="63"/>
  <c r="I18" i="63"/>
  <c r="C14" i="63"/>
  <c r="C18" i="63"/>
  <c r="N13" i="118"/>
  <c r="M13" i="118"/>
  <c r="R14" i="63" l="1"/>
  <c r="R18" i="63"/>
  <c r="C16" i="63"/>
  <c r="N22" i="120"/>
  <c r="D24" i="63" s="1"/>
  <c r="N6" i="119"/>
  <c r="C24" i="63" s="1"/>
  <c r="N7" i="119"/>
  <c r="C25" i="63" s="1"/>
  <c r="R22" i="120" l="1"/>
  <c r="P24" i="63" s="1"/>
  <c r="Q22" i="120"/>
  <c r="M24" i="63" s="1"/>
  <c r="P22" i="120"/>
  <c r="J24" i="63" s="1"/>
  <c r="P23" i="120"/>
  <c r="J25" i="63" s="1"/>
  <c r="O22" i="120"/>
  <c r="G24" i="63" s="1"/>
  <c r="S24" i="63" l="1"/>
  <c r="O49" i="120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Q23" i="120"/>
  <c r="M25" i="63" s="1"/>
  <c r="R23" i="120"/>
  <c r="P25" i="63" s="1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D46" i="63" s="1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O47" i="63" s="1"/>
  <c r="N30" i="119"/>
  <c r="C47" i="63" s="1"/>
  <c r="N8" i="119"/>
  <c r="C26" i="63" s="1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O14" i="118"/>
  <c r="P14" i="118"/>
  <c r="F17" i="63" s="1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0" i="118"/>
  <c r="P10" i="118"/>
  <c r="F13" i="63" s="1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N49" i="1" s="1"/>
  <c r="M48" i="1"/>
  <c r="M47" i="1"/>
  <c r="M46" i="1"/>
  <c r="M45" i="1"/>
  <c r="M44" i="1"/>
  <c r="N44" i="1" s="1"/>
  <c r="M43" i="1"/>
  <c r="M42" i="1"/>
  <c r="M41" i="1"/>
  <c r="N41" i="1" s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N31" i="1" s="1"/>
  <c r="M30" i="1"/>
  <c r="M29" i="1"/>
  <c r="M28" i="1"/>
  <c r="N28" i="1" s="1"/>
  <c r="M27" i="1"/>
  <c r="M26" i="1"/>
  <c r="M25" i="1"/>
  <c r="M24" i="1"/>
  <c r="M23" i="1"/>
  <c r="N23" i="1" s="1"/>
  <c r="M22" i="1"/>
  <c r="M21" i="1"/>
  <c r="M20" i="1"/>
  <c r="M19" i="1"/>
  <c r="N19" i="1" s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N6" i="1" s="1"/>
  <c r="N29" i="1"/>
  <c r="N22" i="1"/>
  <c r="N48" i="1"/>
  <c r="N24" i="1"/>
  <c r="N12" i="1" l="1"/>
  <c r="N10" i="1"/>
  <c r="N30" i="1"/>
  <c r="N39" i="1"/>
  <c r="N43" i="1"/>
  <c r="N51" i="1"/>
  <c r="C10" i="63"/>
  <c r="I7" i="63"/>
  <c r="I8" i="63"/>
  <c r="I9" i="63"/>
  <c r="I10" i="63"/>
  <c r="I11" i="63"/>
  <c r="I13" i="63"/>
  <c r="I15" i="63"/>
  <c r="I16" i="63"/>
  <c r="I17" i="63"/>
  <c r="I19" i="63"/>
  <c r="N8" i="1"/>
  <c r="N16" i="1"/>
  <c r="S30" i="63"/>
  <c r="S41" i="63"/>
  <c r="S48" i="63"/>
  <c r="S34" i="63"/>
  <c r="R27" i="63"/>
  <c r="L12" i="63"/>
  <c r="L20" i="63"/>
  <c r="L6" i="63"/>
  <c r="L10" i="63"/>
  <c r="L7" i="63"/>
  <c r="L9" i="63"/>
  <c r="L11" i="63"/>
  <c r="L19" i="63"/>
  <c r="L17" i="63"/>
  <c r="L16" i="63"/>
  <c r="L15" i="63"/>
  <c r="L8" i="63"/>
  <c r="L13" i="63"/>
  <c r="S15" i="63"/>
  <c r="S31" i="63"/>
  <c r="S50" i="63"/>
  <c r="S47" i="63"/>
  <c r="S43" i="63"/>
  <c r="R46" i="63"/>
  <c r="R29" i="63"/>
  <c r="R34" i="63"/>
  <c r="R25" i="63"/>
  <c r="R26" i="63"/>
  <c r="R38" i="63"/>
  <c r="R47" i="63"/>
  <c r="R48" i="63"/>
  <c r="R41" i="63"/>
  <c r="R50" i="63"/>
  <c r="R45" i="63"/>
  <c r="R43" i="63"/>
  <c r="C19" i="63"/>
  <c r="C17" i="63"/>
  <c r="F19" i="63"/>
  <c r="F16" i="63"/>
  <c r="F15" i="63"/>
  <c r="R15" i="63" s="1"/>
  <c r="C12" i="63"/>
  <c r="C20" i="63"/>
  <c r="I6" i="63"/>
  <c r="F8" i="63"/>
  <c r="F12" i="63"/>
  <c r="F20" i="63"/>
  <c r="C7" i="63"/>
  <c r="C9" i="63"/>
  <c r="C11" i="63"/>
  <c r="I12" i="63"/>
  <c r="I20" i="63"/>
  <c r="F6" i="63"/>
  <c r="F10" i="63"/>
  <c r="F7" i="63"/>
  <c r="F9" i="63"/>
  <c r="F11" i="63"/>
  <c r="C15" i="63"/>
  <c r="C8" i="63"/>
  <c r="C6" i="63"/>
  <c r="C13" i="63"/>
  <c r="S9" i="63"/>
  <c r="S27" i="63"/>
  <c r="S28" i="63"/>
  <c r="S29" i="63"/>
  <c r="S42" i="63"/>
  <c r="S40" i="63"/>
  <c r="S33" i="63"/>
  <c r="S44" i="63"/>
  <c r="S45" i="63"/>
  <c r="S36" i="63"/>
  <c r="S37" i="63"/>
  <c r="S39" i="63"/>
  <c r="S6" i="63"/>
  <c r="S11" i="63"/>
  <c r="S19" i="63"/>
  <c r="S25" i="63"/>
  <c r="S23" i="63"/>
  <c r="S35" i="63"/>
  <c r="S49" i="63"/>
  <c r="S46" i="63"/>
  <c r="S8" i="63"/>
  <c r="S7" i="63"/>
  <c r="S32" i="63"/>
  <c r="S17" i="63"/>
  <c r="S18" i="63"/>
  <c r="S20" i="63"/>
  <c r="S16" i="63"/>
  <c r="S10" i="63"/>
  <c r="S12" i="63"/>
  <c r="S21" i="63"/>
  <c r="S22" i="63"/>
  <c r="S26" i="63"/>
  <c r="S14" i="63"/>
  <c r="S13" i="63"/>
  <c r="S38" i="63"/>
  <c r="R24" i="63"/>
  <c r="R23" i="63"/>
  <c r="R37" i="63"/>
  <c r="R42" i="63"/>
  <c r="R39" i="63"/>
  <c r="R21" i="63"/>
  <c r="R44" i="63"/>
  <c r="R40" i="63"/>
  <c r="R49" i="63"/>
  <c r="R36" i="63"/>
  <c r="R33" i="63"/>
  <c r="R31" i="63"/>
  <c r="R22" i="63"/>
  <c r="R35" i="63"/>
  <c r="R28" i="63"/>
  <c r="R30" i="63"/>
  <c r="R32" i="63"/>
  <c r="R10" i="63"/>
  <c r="R7" i="63"/>
  <c r="R9" i="63"/>
  <c r="N26" i="1"/>
  <c r="N13" i="1"/>
  <c r="N17" i="1"/>
  <c r="N21" i="1"/>
  <c r="O24" i="1" s="1"/>
  <c r="N25" i="1"/>
  <c r="N32" i="1"/>
  <c r="N14" i="1"/>
  <c r="N35" i="1"/>
  <c r="N47" i="1"/>
  <c r="N11" i="1"/>
  <c r="N15" i="1"/>
  <c r="N27" i="1"/>
  <c r="N38" i="1"/>
  <c r="O41" i="1" s="1"/>
  <c r="N42" i="1"/>
  <c r="N46" i="1"/>
  <c r="O49" i="1" s="1"/>
  <c r="N50" i="1"/>
  <c r="N7" i="1"/>
  <c r="N18" i="1"/>
  <c r="N20" i="1"/>
  <c r="N45" i="1"/>
  <c r="N9" i="1"/>
  <c r="O39" i="1"/>
  <c r="O27" i="1"/>
  <c r="O35" i="1"/>
  <c r="O28" i="1"/>
  <c r="O30" i="1"/>
  <c r="O23" i="1"/>
  <c r="O25" i="1"/>
  <c r="O26" i="1"/>
  <c r="O31" i="1"/>
  <c r="O32" i="1"/>
  <c r="O22" i="1"/>
  <c r="O14" i="1"/>
  <c r="O29" i="1" l="1"/>
  <c r="O34" i="1"/>
  <c r="O21" i="1"/>
  <c r="O18" i="1"/>
  <c r="O36" i="1"/>
  <c r="R13" i="63"/>
  <c r="R16" i="63"/>
  <c r="R20" i="63"/>
  <c r="U20" i="63" s="1"/>
  <c r="R11" i="63"/>
  <c r="U11" i="63" s="1"/>
  <c r="R17" i="63"/>
  <c r="U17" i="63" s="1"/>
  <c r="R19" i="63"/>
  <c r="U19" i="63" s="1"/>
  <c r="R6" i="63"/>
  <c r="U6" i="63" s="1"/>
  <c r="R8" i="63"/>
  <c r="U8" i="63" s="1"/>
  <c r="R12" i="63"/>
  <c r="U12" i="63" s="1"/>
  <c r="O12" i="1"/>
  <c r="O11" i="1"/>
  <c r="O50" i="1"/>
  <c r="O10" i="1"/>
  <c r="O45" i="1"/>
  <c r="O48" i="1"/>
  <c r="O43" i="1"/>
  <c r="U46" i="63"/>
  <c r="U33" i="63"/>
  <c r="U32" i="63"/>
  <c r="U26" i="63"/>
  <c r="U23" i="63"/>
  <c r="U13" i="63"/>
  <c r="U48" i="63"/>
  <c r="U49" i="63"/>
  <c r="U14" i="63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U16" i="63"/>
  <c r="O15" i="1"/>
  <c r="O6" i="1"/>
  <c r="O20" i="1"/>
  <c r="U30" i="63"/>
  <c r="U10" i="63"/>
  <c r="U9" i="63"/>
  <c r="U15" i="63"/>
  <c r="U43" i="63"/>
  <c r="U27" i="63"/>
  <c r="U29" i="63"/>
  <c r="U50" i="63"/>
  <c r="U45" i="63"/>
  <c r="U39" i="63"/>
  <c r="U35" i="63"/>
  <c r="U36" i="63"/>
  <c r="U7" i="63"/>
  <c r="U18" i="63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<sst xmlns="http://schemas.openxmlformats.org/spreadsheetml/2006/main" count="443" uniqueCount="191">
  <si>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</si>
  <si>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</si>
  <si>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</si>
  <si>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</si>
  <si>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</si>
  <si>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</si>
  <si>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</si>
  <si>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</si>
  <si>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</si>
  <si>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</si>
  <si>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</si>
  <si>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</si>
  <si>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</si>
  <si>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</si>
  <si>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</si>
  <si>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</si>
  <si>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</si>
  <si>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</si>
  <si>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</si>
  <si>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</si>
  <si>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</si>
  <si>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</si>
  <si>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</si>
  <si>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</si>
  <si>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</si>
  <si>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</si>
  <si>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</si>
  <si>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</si>
  <si>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</si>
  <si>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</si>
  <si>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</si>
  <si>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</si>
  <si>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</si>
  <si>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</si>
  <si>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</si>
  <si>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</si>
  <si>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</si>
  <si>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</si>
  <si>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</si>
  <si>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</si>
  <si>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</si>
  <si>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</si>
  <si>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</si>
  <si>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</si>
  <si>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</si>
  <si>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</si>
  <si>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</si>
  <si>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</si>
  <si>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</si>
  <si>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</si>
  <si>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</si>
  <si>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</si>
  <si>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</si>
  <si>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</si>
  <si>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</si>
  <si>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</si>
  <si>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</si>
  <si>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</si>
  <si>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</si>
  <si>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</si>
  <si>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</si>
  <si>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</si>
  <si>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</si>
  <si>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</si>
  <si>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</si>
  <si>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</si>
  <si>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</si>
  <si>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</si>
  <si>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</si>
  <si>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</si>
  <si>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</si>
  <si>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</si>
  <si>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</si>
  <si>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</si>
  <si>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</si>
  <si>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</si>
  <si>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</si>
  <si>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</si>
  <si>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</si>
  <si>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</si>
  <si>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</si>
  <si>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</si>
  <si>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</si>
  <si>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</si>
  <si>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</si>
  <si>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</si>
  <si>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</si>
  <si>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</si>
  <si>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</si>
  <si>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</si>
  <si>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</si>
  <si>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</si>
  <si>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</si>
  <si>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</si>
  <si>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</si>
  <si>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</si>
  <si>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</si>
  <si>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</si>
  <si>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</si>
  <si>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</si>
  <si>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</si>
  <si>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</si>
  <si>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</si>
  <si>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</si>
  <si>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</si>
  <si>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</si>
  <si>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</si>
  <si>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</si>
  <si>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</si>
  <si>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</si>
  <si>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</si>
  <si>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</si>
  <si>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</si>
  <si>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</si>
  <si>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</si>
  <si>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</si>
  <si>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</si>
  <si>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</si>
  <si>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</si>
  <si>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</si>
  <si>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</si>
  <si>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</si>
  <si>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</si>
  <si>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</si>
  <si>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</si>
  <si>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</si>
  <si>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</si>
  <si>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</si>
  <si>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</si>
  <si>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</si>
  <si>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</si>
  <si>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</si>
  <si>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</si>
  <si>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</si>
  <si>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</si>
  <si>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</si>
  <si>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</si>
  <si>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</si>
  <si>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</si>
  <si>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</si>
  <si>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</si>
  <si>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</si>
  <si>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</si>
  <si>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</si>
  <si>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</si>
  <si>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</si>
  <si>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</si>
  <si>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</si>
  <si>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</si>
  <si>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</si>
  <si>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</si>
  <si>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</si>
  <si>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</si>
  <si>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</si>
  <si>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</si>
  <si>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</si>
  <si>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</si>
  <si>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</si>
  <si>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</si>
  <si>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</si>
  <si>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</si>
  <si>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</si>
  <si>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</si>
  <si>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</si>
  <si>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</si>
  <si>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</si>
  <si>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</si>
  <si>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</si>
  <si>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</si>
  <si>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</si>
  <si>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</si>
  <si>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</si>
  <si>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</si>
  <si>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</si>
  <si>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</si>
  <si>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</si>
  <si>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</si>
  <si>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</si>
  <si>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</si>
  <si>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</si>
  <si>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</si>
  <si>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</si>
  <si>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</si>
  <si>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</si>
  <si>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</si>
  <si>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</si>
  <si>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</si>
  <si>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</si>
  <si>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</si>
  <si>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第十二週</t>
    <phoneticPr fontId="2" type="noConversion"/>
  </si>
  <si>
    <t>11/17~11/21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</si>
</sst>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8" t="s">
        <v>53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</row>
    <row r="2" spans="1:15">
      <c r="A2" s="188" t="s">
        <v>54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</row>
    <row r="3" spans="1:15" ht="16.8" thickBot="1">
      <c r="A3" s="5" t="s">
        <v>55</v>
      </c>
      <c r="B3" s="189"/>
      <c r="C3" s="189"/>
      <c r="D3" s="189"/>
      <c r="E3" s="189"/>
      <c r="F3" s="189"/>
      <c r="G3" s="189"/>
      <c r="H3" s="188"/>
      <c r="I3" s="188"/>
      <c r="J3" s="188"/>
      <c r="K3" s="188"/>
      <c r="L3" s="188"/>
      <c r="M3" s="188"/>
      <c r="N3" s="5"/>
      <c r="O3" s="5"/>
    </row>
    <row r="4" spans="1:15">
      <c r="A4" s="1" t="s">
        <v>0</v>
      </c>
      <c r="B4" s="182" t="s">
        <v>47</v>
      </c>
      <c r="C4" s="183"/>
      <c r="D4" s="182" t="s">
        <v>43</v>
      </c>
      <c r="E4" s="183"/>
      <c r="F4" s="182" t="s">
        <v>44</v>
      </c>
      <c r="G4" s="183"/>
      <c r="H4" s="182" t="s">
        <v>45</v>
      </c>
      <c r="I4" s="183"/>
      <c r="J4" s="182" t="s">
        <v>46</v>
      </c>
      <c r="K4" s="183"/>
      <c r="L4" s="182" t="s">
        <v>48</v>
      </c>
      <c r="M4" s="183"/>
      <c r="N4" s="192" t="s">
        <v>51</v>
      </c>
      <c r="O4" s="190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3"/>
      <c r="O5" s="191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4">
        <f>SUM(B32,D32,F32,H32,J32,B33,D33,F33,H33,J33)/2</f>
        <v>0</v>
      </c>
      <c r="M32" s="186">
        <f>SUM(C32,E32,G32,I32,K32,C33,E33,G33,I33,K33)/2</f>
        <v>0</v>
      </c>
      <c r="N32" s="178">
        <f t="shared" si="1"/>
        <v>0</v>
      </c>
      <c r="O32" s="180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5">
        <f t="shared" si="3"/>
        <v>0</v>
      </c>
      <c r="M33" s="187"/>
      <c r="N33" s="179"/>
      <c r="O33" s="181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70" workbookViewId="0">
      <pane xSplit="1" ySplit="5" topLeftCell="B18" activePane="bottomRight" state="frozen"/>
      <selection activeCell="Q35" sqref="Q35"/>
      <selection pane="topRight" activeCell="Q35" sqref="Q35"/>
      <selection pane="bottomLeft" activeCell="Q35" sqref="Q35"/>
      <selection pane="bottomRight" activeCell="S2" sqref="S2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8" t="s">
        <v>186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58"/>
    </row>
    <row r="2" spans="1:23" ht="19.8">
      <c r="A2" s="43"/>
      <c r="B2" s="43"/>
      <c r="C2" s="43"/>
      <c r="D2" s="43"/>
      <c r="E2" s="43"/>
      <c r="F2" s="198" t="str">
        <f>'1T'!A1</f>
        <v>第十二週</v>
      </c>
      <c r="G2" s="198"/>
      <c r="H2" s="198"/>
      <c r="J2" s="198" t="str">
        <f>'1T'!A2</f>
        <v>11/17~11/21</v>
      </c>
      <c r="K2" s="198"/>
      <c r="L2" s="198"/>
      <c r="M2" s="198"/>
      <c r="N2" s="198"/>
      <c r="O2" s="198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5">
        <v>41960</v>
      </c>
      <c r="D3" s="196"/>
      <c r="E3" s="189"/>
      <c r="F3" s="195">
        <v>41961</v>
      </c>
      <c r="G3" s="196"/>
      <c r="H3" s="189"/>
      <c r="I3" s="195">
        <v>41962</v>
      </c>
      <c r="J3" s="196"/>
      <c r="K3" s="189"/>
      <c r="L3" s="195">
        <v>41963</v>
      </c>
      <c r="M3" s="196"/>
      <c r="N3" s="189"/>
      <c r="O3" s="195">
        <v>41964</v>
      </c>
      <c r="P3" s="196"/>
      <c r="Q3" s="189"/>
      <c r="R3" s="41"/>
      <c r="S3" s="41"/>
      <c r="T3" s="41"/>
      <c r="U3" s="41"/>
      <c r="V3" s="41"/>
    </row>
    <row r="4" spans="1:23" ht="16.5" customHeight="1">
      <c r="A4" s="52" t="s">
        <v>61</v>
      </c>
      <c r="B4" s="202" t="s">
        <v>91</v>
      </c>
      <c r="C4" s="182" t="s">
        <v>82</v>
      </c>
      <c r="D4" s="197"/>
      <c r="E4" s="183"/>
      <c r="F4" s="182" t="s">
        <v>44</v>
      </c>
      <c r="G4" s="197"/>
      <c r="H4" s="183"/>
      <c r="I4" s="182" t="s">
        <v>45</v>
      </c>
      <c r="J4" s="197"/>
      <c r="K4" s="183"/>
      <c r="L4" s="182" t="s">
        <v>46</v>
      </c>
      <c r="M4" s="197"/>
      <c r="N4" s="183"/>
      <c r="O4" s="182" t="s">
        <v>47</v>
      </c>
      <c r="P4" s="197"/>
      <c r="Q4" s="183"/>
      <c r="R4" s="182" t="s">
        <v>92</v>
      </c>
      <c r="S4" s="197"/>
      <c r="T4" s="183"/>
      <c r="U4" s="192" t="s">
        <v>62</v>
      </c>
      <c r="V4" s="190" t="s">
        <v>116</v>
      </c>
      <c r="W4" s="199" t="s">
        <v>115</v>
      </c>
    </row>
    <row r="5" spans="1:23" ht="34.200000000000003" thickBot="1">
      <c r="A5" s="69" t="s">
        <v>63</v>
      </c>
      <c r="B5" s="203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1"/>
      <c r="V5" s="204"/>
      <c r="W5" s="200"/>
    </row>
    <row r="6" spans="1:23" ht="15.9" customHeight="1" thickBot="1">
      <c r="A6" s="74" t="s">
        <v>41</v>
      </c>
      <c r="B6" s="75">
        <v>7</v>
      </c>
      <c r="C6" s="76">
        <f>40-'1T'!M3-'1T'!N3</f>
        <v>40</v>
      </c>
      <c r="D6" s="77">
        <f>30-教室!N3</f>
        <v>30</v>
      </c>
      <c r="E6" s="78"/>
      <c r="F6" s="76">
        <f>40-'1T'!O3-'1T'!P3</f>
        <v>40</v>
      </c>
      <c r="G6" s="77">
        <f>30-教室!O3</f>
        <v>30</v>
      </c>
      <c r="H6" s="79">
        <v>1</v>
      </c>
      <c r="I6" s="76">
        <f>40-'1T'!Q3-'1T'!R3</f>
        <v>34</v>
      </c>
      <c r="J6" s="77">
        <f>30-教室!P3</f>
        <v>30</v>
      </c>
      <c r="K6" s="79">
        <v>1</v>
      </c>
      <c r="L6" s="76">
        <f>40-'1T'!S3-'1T'!T3</f>
        <v>34</v>
      </c>
      <c r="M6" s="77">
        <f>30-教室!Q3</f>
        <v>27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37.6</v>
      </c>
      <c r="S6" s="81">
        <f>AVERAGE(D6,G6,J6,M6,P6)</f>
        <v>29.4</v>
      </c>
      <c r="T6" s="82">
        <f>SUM(E6,H6,K6,N6,Q6)/5</f>
        <v>0.4</v>
      </c>
      <c r="U6" s="83">
        <f>SUM(R6:S6,B6)-T6</f>
        <v>73.599999999999994</v>
      </c>
      <c r="V6" s="84">
        <f t="shared" ref="V6:V20" si="0">RANK(U6,$U$6:$U$20,0)</f>
        <v>3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37</v>
      </c>
      <c r="D7" s="77">
        <f>30-教室!N4</f>
        <v>30</v>
      </c>
      <c r="E7" s="44"/>
      <c r="F7" s="76">
        <f>40-'1T'!O4-'1T'!P4</f>
        <v>40</v>
      </c>
      <c r="G7" s="77">
        <f>30-教室!O4</f>
        <v>30</v>
      </c>
      <c r="H7" s="48"/>
      <c r="I7" s="76">
        <f>40-'1T'!Q4-'1T'!R4</f>
        <v>34</v>
      </c>
      <c r="J7" s="77">
        <f>30-教室!P4</f>
        <v>27</v>
      </c>
      <c r="K7" s="68"/>
      <c r="L7" s="76">
        <f>40-'1T'!S4-'1T'!T4</f>
        <v>40</v>
      </c>
      <c r="M7" s="77">
        <f>30-教室!Q4</f>
        <v>27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38.200000000000003</v>
      </c>
      <c r="S7" s="46">
        <f>AVERAGE(D7,G7,J7,M7,P7)</f>
        <v>28.8</v>
      </c>
      <c r="T7" s="51">
        <f t="shared" ref="T7:T50" si="1">SUM(E7,H7,K7,N7,Q7)/5</f>
        <v>0</v>
      </c>
      <c r="U7" s="83">
        <f t="shared" ref="U7:U50" si="2">SUM(R7:S7,B7)-T7</f>
        <v>74</v>
      </c>
      <c r="V7" s="62">
        <f t="shared" si="0"/>
        <v>2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37</v>
      </c>
      <c r="D8" s="77">
        <f>30-教室!N5</f>
        <v>21</v>
      </c>
      <c r="E8" s="44"/>
      <c r="F8" s="76">
        <f>40-'1T'!O5-'1T'!P5</f>
        <v>34</v>
      </c>
      <c r="G8" s="77">
        <f>30-教室!O5</f>
        <v>30</v>
      </c>
      <c r="H8" s="48">
        <v>2</v>
      </c>
      <c r="I8" s="76">
        <f>40-'1T'!Q5-'1T'!R5</f>
        <v>40</v>
      </c>
      <c r="J8" s="77">
        <f>30-教室!P5</f>
        <v>30</v>
      </c>
      <c r="K8" s="68">
        <v>2</v>
      </c>
      <c r="L8" s="76">
        <f>40-'1T'!S5-'1T'!T5</f>
        <v>37</v>
      </c>
      <c r="M8" s="77">
        <f>30-教室!Q5</f>
        <v>30</v>
      </c>
      <c r="N8" s="44"/>
      <c r="O8" s="76">
        <f>40-'1T'!U5-'1T'!W5</f>
        <v>37</v>
      </c>
      <c r="P8" s="77">
        <f>30-教室!R5</f>
        <v>24</v>
      </c>
      <c r="Q8" s="44"/>
      <c r="R8" s="45">
        <f t="shared" ref="R8:S50" si="4">AVERAGE(C8,F8,I8,L8,O8)</f>
        <v>37</v>
      </c>
      <c r="S8" s="46">
        <f t="shared" si="4"/>
        <v>27</v>
      </c>
      <c r="T8" s="51">
        <f t="shared" si="1"/>
        <v>0.8</v>
      </c>
      <c r="U8" s="83">
        <f t="shared" si="2"/>
        <v>70.2</v>
      </c>
      <c r="V8" s="62">
        <f t="shared" si="0"/>
        <v>6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25</v>
      </c>
      <c r="D9" s="77">
        <f>30-教室!N6</f>
        <v>24</v>
      </c>
      <c r="E9" s="44"/>
      <c r="F9" s="76">
        <f>40-'1T'!O6-'1T'!P6</f>
        <v>40</v>
      </c>
      <c r="G9" s="77">
        <f>30-教室!O6</f>
        <v>30</v>
      </c>
      <c r="H9" s="48"/>
      <c r="I9" s="76">
        <f>40-'1T'!Q6-'1T'!R6</f>
        <v>37</v>
      </c>
      <c r="J9" s="77">
        <f>30-教室!P6</f>
        <v>27</v>
      </c>
      <c r="K9" s="48"/>
      <c r="L9" s="76">
        <f>40-'1T'!S6-'1T'!T6</f>
        <v>34</v>
      </c>
      <c r="M9" s="77">
        <f>30-教室!Q6</f>
        <v>27</v>
      </c>
      <c r="N9" s="44"/>
      <c r="O9" s="76">
        <f>40-'1T'!U6-'1T'!W6</f>
        <v>40</v>
      </c>
      <c r="P9" s="77">
        <f>30-教室!R6</f>
        <v>27</v>
      </c>
      <c r="Q9" s="44"/>
      <c r="R9" s="45">
        <f t="shared" si="4"/>
        <v>35.200000000000003</v>
      </c>
      <c r="S9" s="46">
        <f t="shared" si="4"/>
        <v>27</v>
      </c>
      <c r="T9" s="51">
        <f t="shared" si="1"/>
        <v>0</v>
      </c>
      <c r="U9" s="83">
        <f t="shared" si="2"/>
        <v>69.2</v>
      </c>
      <c r="V9" s="62">
        <f t="shared" si="0"/>
        <v>8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37</v>
      </c>
      <c r="D10" s="77">
        <f>30-教室!N7</f>
        <v>30</v>
      </c>
      <c r="E10" s="44"/>
      <c r="F10" s="76">
        <f>40-'1T'!O7-'1T'!P7</f>
        <v>37</v>
      </c>
      <c r="G10" s="77">
        <f>30-教室!O7</f>
        <v>24</v>
      </c>
      <c r="H10" s="48"/>
      <c r="I10" s="76">
        <f>40-'1T'!Q7-'1T'!R7</f>
        <v>37</v>
      </c>
      <c r="J10" s="77">
        <f>30-教室!P7</f>
        <v>27</v>
      </c>
      <c r="K10" s="48"/>
      <c r="L10" s="76">
        <f>40-'1T'!S7-'1T'!T7</f>
        <v>40</v>
      </c>
      <c r="M10" s="77">
        <f>30-教室!Q7</f>
        <v>21</v>
      </c>
      <c r="N10" s="44"/>
      <c r="O10" s="76">
        <f>40-'1T'!U7-'1T'!W7</f>
        <v>40</v>
      </c>
      <c r="P10" s="77">
        <f>30-教室!R7</f>
        <v>27</v>
      </c>
      <c r="Q10" s="44"/>
      <c r="R10" s="45">
        <f t="shared" si="4"/>
        <v>38.200000000000003</v>
      </c>
      <c r="S10" s="46">
        <f t="shared" si="4"/>
        <v>25.8</v>
      </c>
      <c r="T10" s="51">
        <f t="shared" si="1"/>
        <v>0</v>
      </c>
      <c r="U10" s="83">
        <f t="shared" si="2"/>
        <v>71</v>
      </c>
      <c r="V10" s="62">
        <f t="shared" si="0"/>
        <v>5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25</v>
      </c>
      <c r="D11" s="77">
        <f>30-教室!N8</f>
        <v>30</v>
      </c>
      <c r="E11" s="44"/>
      <c r="F11" s="76">
        <f>40-'1T'!O8-'1T'!P8</f>
        <v>40</v>
      </c>
      <c r="G11" s="77">
        <f>30-教室!O8</f>
        <v>30</v>
      </c>
      <c r="H11" s="48"/>
      <c r="I11" s="76">
        <f>40-'1T'!Q8-'1T'!R8</f>
        <v>40</v>
      </c>
      <c r="J11" s="77">
        <f>30-教室!P8</f>
        <v>30</v>
      </c>
      <c r="K11" s="48"/>
      <c r="L11" s="76">
        <f>40-'1T'!S8-'1T'!T8</f>
        <v>37</v>
      </c>
      <c r="M11" s="77">
        <f>30-教室!Q8</f>
        <v>30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36.4</v>
      </c>
      <c r="S11" s="46">
        <f t="shared" si="4"/>
        <v>30</v>
      </c>
      <c r="T11" s="51">
        <f t="shared" si="1"/>
        <v>0</v>
      </c>
      <c r="U11" s="83">
        <f t="shared" si="2"/>
        <v>73.400000000000006</v>
      </c>
      <c r="V11" s="62">
        <f t="shared" si="0"/>
        <v>4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34</v>
      </c>
      <c r="D12" s="77">
        <f>30-教室!N9</f>
        <v>30</v>
      </c>
      <c r="E12" s="44"/>
      <c r="F12" s="76">
        <f>40-'1T'!O9-'1T'!P9</f>
        <v>37</v>
      </c>
      <c r="G12" s="77">
        <f>30-教室!O9</f>
        <v>30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30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38.200000000000003</v>
      </c>
      <c r="S12" s="46">
        <f t="shared" si="4"/>
        <v>30</v>
      </c>
      <c r="T12" s="51">
        <f t="shared" si="1"/>
        <v>0</v>
      </c>
      <c r="U12" s="83">
        <f t="shared" si="2"/>
        <v>75.2</v>
      </c>
      <c r="V12" s="62">
        <f t="shared" si="0"/>
        <v>1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37</v>
      </c>
      <c r="D13" s="77">
        <f>30-教室!N10</f>
        <v>30</v>
      </c>
      <c r="E13" s="44"/>
      <c r="F13" s="76">
        <f>40-'1T'!O10-'1T'!P10</f>
        <v>37</v>
      </c>
      <c r="G13" s="77">
        <f>30-教室!O10</f>
        <v>27</v>
      </c>
      <c r="H13" s="48">
        <v>1</v>
      </c>
      <c r="I13" s="76">
        <f>40-'1T'!Q10-'1T'!R10</f>
        <v>34</v>
      </c>
      <c r="J13" s="77">
        <f>30-教室!P10</f>
        <v>30</v>
      </c>
      <c r="K13" s="48">
        <v>1</v>
      </c>
      <c r="L13" s="76">
        <f>40-'1T'!S10-'1T'!T10</f>
        <v>34</v>
      </c>
      <c r="M13" s="77">
        <f>30-教室!Q10</f>
        <v>24</v>
      </c>
      <c r="N13" s="44"/>
      <c r="O13" s="76">
        <f>40-'1T'!U10-'1T'!W10</f>
        <v>37</v>
      </c>
      <c r="P13" s="77">
        <f>30-教室!R10</f>
        <v>24</v>
      </c>
      <c r="Q13" s="44"/>
      <c r="R13" s="45">
        <f t="shared" si="4"/>
        <v>35.799999999999997</v>
      </c>
      <c r="S13" s="46">
        <f t="shared" si="4"/>
        <v>27</v>
      </c>
      <c r="T13" s="51">
        <f t="shared" si="1"/>
        <v>0.4</v>
      </c>
      <c r="U13" s="83">
        <f t="shared" si="2"/>
        <v>69.399999999999991</v>
      </c>
      <c r="V13" s="62">
        <f t="shared" si="0"/>
        <v>7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40</v>
      </c>
      <c r="D14" s="77">
        <f>30-教室!N11</f>
        <v>30</v>
      </c>
      <c r="E14" s="44"/>
      <c r="F14" s="76">
        <f>40-'1T'!O11-'1T'!P11</f>
        <v>22</v>
      </c>
      <c r="G14" s="77">
        <f>30-教室!O11</f>
        <v>27</v>
      </c>
      <c r="H14" s="48"/>
      <c r="I14" s="76">
        <f>40-'1T'!Q11-'1T'!R11</f>
        <v>40</v>
      </c>
      <c r="J14" s="77">
        <f>30-教室!P11</f>
        <v>30</v>
      </c>
      <c r="K14" s="48"/>
      <c r="L14" s="76">
        <f>40-'1T'!S11-'1T'!T11</f>
        <v>10</v>
      </c>
      <c r="M14" s="77">
        <f>30-教室!Q11</f>
        <v>30</v>
      </c>
      <c r="N14" s="44"/>
      <c r="O14" s="76">
        <f>40-'1T'!U11-'1T'!W11</f>
        <v>28</v>
      </c>
      <c r="P14" s="77">
        <f>30-教室!R11</f>
        <v>27</v>
      </c>
      <c r="Q14" s="44"/>
      <c r="R14" s="45">
        <f t="shared" si="4"/>
        <v>28</v>
      </c>
      <c r="S14" s="46">
        <f t="shared" si="4"/>
        <v>28.8</v>
      </c>
      <c r="T14" s="51">
        <f t="shared" si="1"/>
        <v>0</v>
      </c>
      <c r="U14" s="83">
        <f t="shared" si="2"/>
        <v>63.8</v>
      </c>
      <c r="V14" s="62">
        <f t="shared" si="0"/>
        <v>10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28</v>
      </c>
      <c r="D15" s="77">
        <f>30-教室!N12</f>
        <v>27</v>
      </c>
      <c r="E15" s="44"/>
      <c r="F15" s="76">
        <f>40-'1T'!O12-'1T'!P12</f>
        <v>31</v>
      </c>
      <c r="G15" s="77">
        <f>30-教室!O12</f>
        <v>27</v>
      </c>
      <c r="H15" s="48"/>
      <c r="I15" s="76">
        <f>40-'1T'!Q12-'1T'!R12</f>
        <v>7</v>
      </c>
      <c r="J15" s="77">
        <f>30-教室!P12</f>
        <v>27</v>
      </c>
      <c r="K15" s="48"/>
      <c r="L15" s="76">
        <f>40-'1T'!S12-'1T'!T12</f>
        <v>31</v>
      </c>
      <c r="M15" s="77">
        <f>30-教室!Q12</f>
        <v>30</v>
      </c>
      <c r="N15" s="44"/>
      <c r="O15" s="76">
        <f>40-'1T'!U12-'1T'!W12</f>
        <v>37</v>
      </c>
      <c r="P15" s="77">
        <f>30-教室!R12</f>
        <v>27</v>
      </c>
      <c r="Q15" s="44"/>
      <c r="R15" s="45">
        <f t="shared" si="4"/>
        <v>26.8</v>
      </c>
      <c r="S15" s="46">
        <f t="shared" si="4"/>
        <v>27.6</v>
      </c>
      <c r="T15" s="51">
        <f t="shared" si="1"/>
        <v>0</v>
      </c>
      <c r="U15" s="83">
        <f t="shared" si="2"/>
        <v>61.400000000000006</v>
      </c>
      <c r="V15" s="62">
        <f t="shared" si="0"/>
        <v>11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28</v>
      </c>
      <c r="D16" s="77">
        <f>30-教室!N13</f>
        <v>18</v>
      </c>
      <c r="E16" s="44"/>
      <c r="F16" s="76">
        <f>40-'1T'!O13-'1T'!P13</f>
        <v>28</v>
      </c>
      <c r="G16" s="77">
        <f>30-教室!O13</f>
        <v>30</v>
      </c>
      <c r="H16" s="48"/>
      <c r="I16" s="76">
        <f>40-'1T'!Q13-'1T'!R13</f>
        <v>16</v>
      </c>
      <c r="J16" s="77">
        <f>30-教室!P13</f>
        <v>24</v>
      </c>
      <c r="K16" s="48"/>
      <c r="L16" s="76">
        <f>40-'1T'!S13-'1T'!T13</f>
        <v>28</v>
      </c>
      <c r="M16" s="77">
        <f>30-教室!Q13</f>
        <v>30</v>
      </c>
      <c r="N16" s="44"/>
      <c r="O16" s="76">
        <f>40-'1T'!U13-'1T'!W13</f>
        <v>37</v>
      </c>
      <c r="P16" s="77">
        <f>30-教室!R13</f>
        <v>18</v>
      </c>
      <c r="Q16" s="44"/>
      <c r="R16" s="45">
        <f t="shared" si="4"/>
        <v>27.4</v>
      </c>
      <c r="S16" s="46">
        <f t="shared" si="4"/>
        <v>24</v>
      </c>
      <c r="T16" s="51">
        <f t="shared" si="1"/>
        <v>0</v>
      </c>
      <c r="U16" s="83">
        <f t="shared" si="2"/>
        <v>58.4</v>
      </c>
      <c r="V16" s="62">
        <f t="shared" si="0"/>
        <v>13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3</v>
      </c>
      <c r="C17" s="76">
        <f>40-'1T'!M14-'1T'!N14</f>
        <v>22</v>
      </c>
      <c r="D17" s="77">
        <f>30-教室!N14</f>
        <v>27</v>
      </c>
      <c r="E17" s="44"/>
      <c r="F17" s="76">
        <f>40-'1T'!O14-'1T'!P14</f>
        <v>31</v>
      </c>
      <c r="G17" s="77">
        <f>30-教室!O14</f>
        <v>30</v>
      </c>
      <c r="H17" s="48"/>
      <c r="I17" s="76">
        <f>40-'1T'!Q14-'1T'!R14</f>
        <v>25</v>
      </c>
      <c r="J17" s="77">
        <f>30-教室!P14</f>
        <v>30</v>
      </c>
      <c r="K17" s="48"/>
      <c r="L17" s="76">
        <f>40-'1T'!S14-'1T'!T14</f>
        <v>13</v>
      </c>
      <c r="M17" s="77">
        <f>30-教室!Q14</f>
        <v>27</v>
      </c>
      <c r="N17" s="44"/>
      <c r="O17" s="76">
        <f>40-'1T'!U14-'1T'!W14</f>
        <v>31</v>
      </c>
      <c r="P17" s="77">
        <f>30-教室!R14</f>
        <v>24</v>
      </c>
      <c r="Q17" s="44"/>
      <c r="R17" s="45">
        <f t="shared" si="4"/>
        <v>24.4</v>
      </c>
      <c r="S17" s="46">
        <f t="shared" si="4"/>
        <v>27.6</v>
      </c>
      <c r="T17" s="51">
        <f t="shared" si="1"/>
        <v>0</v>
      </c>
      <c r="U17" s="83">
        <f t="shared" si="2"/>
        <v>55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34</v>
      </c>
      <c r="D18" s="77">
        <f>30-教室!N15</f>
        <v>27</v>
      </c>
      <c r="E18" s="44"/>
      <c r="F18" s="76">
        <f>40-'1T'!O15-'1T'!P15</f>
        <v>37</v>
      </c>
      <c r="G18" s="77">
        <f>30-教室!O15</f>
        <v>30</v>
      </c>
      <c r="H18" s="48"/>
      <c r="I18" s="76">
        <f>40-'1T'!Q15-'1T'!R15</f>
        <v>28</v>
      </c>
      <c r="J18" s="77">
        <f>30-教室!P15</f>
        <v>27</v>
      </c>
      <c r="K18" s="48"/>
      <c r="L18" s="76">
        <f>40-'1T'!S15-'1T'!T15</f>
        <v>40</v>
      </c>
      <c r="M18" s="77">
        <f>30-教室!Q15</f>
        <v>27</v>
      </c>
      <c r="N18" s="44"/>
      <c r="O18" s="76">
        <f>40-'1T'!U15-'1T'!W15</f>
        <v>31</v>
      </c>
      <c r="P18" s="77">
        <f>30-教室!R15</f>
        <v>30</v>
      </c>
      <c r="Q18" s="44"/>
      <c r="R18" s="45">
        <f t="shared" si="4"/>
        <v>34</v>
      </c>
      <c r="S18" s="46">
        <f t="shared" si="4"/>
        <v>28.2</v>
      </c>
      <c r="T18" s="51">
        <f t="shared" si="1"/>
        <v>0</v>
      </c>
      <c r="U18" s="83">
        <f t="shared" si="2"/>
        <v>69.2</v>
      </c>
      <c r="V18" s="62">
        <f t="shared" si="0"/>
        <v>8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5</v>
      </c>
      <c r="C19" s="76">
        <f>40-'1T'!M16-'1T'!N16</f>
        <v>31</v>
      </c>
      <c r="D19" s="77">
        <f>30-教室!N16</f>
        <v>24</v>
      </c>
      <c r="E19" s="44"/>
      <c r="F19" s="76">
        <f>40-'1T'!O16-'1T'!P16</f>
        <v>34</v>
      </c>
      <c r="G19" s="77">
        <f>30-教室!O16</f>
        <v>30</v>
      </c>
      <c r="H19" s="48"/>
      <c r="I19" s="76">
        <f>40-'1T'!Q16-'1T'!R16</f>
        <v>25</v>
      </c>
      <c r="J19" s="77">
        <f>30-教室!P16</f>
        <v>24</v>
      </c>
      <c r="K19" s="48"/>
      <c r="L19" s="76">
        <f>40-'1T'!S16-'1T'!T16</f>
        <v>16</v>
      </c>
      <c r="M19" s="77">
        <f>30-教室!Q16</f>
        <v>27</v>
      </c>
      <c r="N19" s="44"/>
      <c r="O19" s="76">
        <f>40-'1T'!U16-'1T'!W16</f>
        <v>28</v>
      </c>
      <c r="P19" s="77">
        <f>30-教室!R16</f>
        <v>24</v>
      </c>
      <c r="Q19" s="44"/>
      <c r="R19" s="45">
        <f>AVERAGE(C19,F19,I19,L19,O19)</f>
        <v>26.8</v>
      </c>
      <c r="S19" s="46">
        <f>AVERAGE(D19,G19,J19,M19,P19)</f>
        <v>25.8</v>
      </c>
      <c r="T19" s="51">
        <f t="shared" si="1"/>
        <v>0</v>
      </c>
      <c r="U19" s="83">
        <f t="shared" si="2"/>
        <v>57.6</v>
      </c>
      <c r="V19" s="62">
        <f t="shared" si="0"/>
        <v>14</v>
      </c>
      <c r="W19" s="60" t="str">
        <f t="shared" si="3"/>
        <v>佳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25</v>
      </c>
      <c r="D20" s="77">
        <f>30-教室!N17</f>
        <v>24</v>
      </c>
      <c r="E20" s="47"/>
      <c r="F20" s="76">
        <f>40-'1T'!O17-'1T'!P17</f>
        <v>22</v>
      </c>
      <c r="G20" s="77">
        <f>30-教室!O17</f>
        <v>30</v>
      </c>
      <c r="H20" s="86"/>
      <c r="I20" s="76">
        <f>40-'1T'!Q17-'1T'!R17</f>
        <v>31</v>
      </c>
      <c r="J20" s="77">
        <f>30-教室!P17</f>
        <v>27</v>
      </c>
      <c r="K20" s="86"/>
      <c r="L20" s="76">
        <f>40-'1T'!S17-'1T'!T17</f>
        <v>31</v>
      </c>
      <c r="M20" s="77">
        <f>30-教室!Q17</f>
        <v>27</v>
      </c>
      <c r="N20" s="87"/>
      <c r="O20" s="76">
        <f>40-'1T'!U17-'1T'!W17</f>
        <v>37</v>
      </c>
      <c r="P20" s="77">
        <f>30-教室!R17</f>
        <v>18</v>
      </c>
      <c r="Q20" s="47"/>
      <c r="R20" s="56">
        <f t="shared" si="4"/>
        <v>29.2</v>
      </c>
      <c r="S20" s="57">
        <f t="shared" si="4"/>
        <v>25.2</v>
      </c>
      <c r="T20" s="88">
        <f t="shared" si="1"/>
        <v>0</v>
      </c>
      <c r="U20" s="83">
        <f t="shared" si="2"/>
        <v>61.4</v>
      </c>
      <c r="V20" s="89">
        <f t="shared" si="0"/>
        <v>12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37</v>
      </c>
      <c r="D21" s="77">
        <f>30-教室!N19</f>
        <v>30</v>
      </c>
      <c r="E21" s="78"/>
      <c r="F21" s="76">
        <f>40-'2、3T'!O3</f>
        <v>37</v>
      </c>
      <c r="G21" s="77">
        <f>30-教室!O19</f>
        <v>30</v>
      </c>
      <c r="H21" s="78"/>
      <c r="I21" s="76">
        <f>40-'2、3T'!P3</f>
        <v>40</v>
      </c>
      <c r="J21" s="77">
        <f>30-教室!P19</f>
        <v>21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34</v>
      </c>
      <c r="P21" s="77">
        <f>30-教室!R19</f>
        <v>21</v>
      </c>
      <c r="Q21" s="78"/>
      <c r="R21" s="80">
        <f t="shared" si="4"/>
        <v>37.6</v>
      </c>
      <c r="S21" s="81">
        <f t="shared" si="4"/>
        <v>26.4</v>
      </c>
      <c r="T21" s="82">
        <f t="shared" si="1"/>
        <v>0</v>
      </c>
      <c r="U21" s="83">
        <f t="shared" si="2"/>
        <v>71</v>
      </c>
      <c r="V21" s="84">
        <f t="shared" ref="V21:V35" si="5">RANK(U21,$U$21:$U$35,0)</f>
        <v>12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27</v>
      </c>
      <c r="E22" s="48"/>
      <c r="F22" s="76">
        <f>40-'2、3T'!O4</f>
        <v>40</v>
      </c>
      <c r="G22" s="77">
        <f>30-教室!O20</f>
        <v>27</v>
      </c>
      <c r="H22" s="48"/>
      <c r="I22" s="76">
        <f>40-'2、3T'!P4</f>
        <v>40</v>
      </c>
      <c r="J22" s="77">
        <f>30-教室!P20</f>
        <v>21</v>
      </c>
      <c r="K22" s="48"/>
      <c r="L22" s="76">
        <f>40-'2、3T'!Q4</f>
        <v>34</v>
      </c>
      <c r="M22" s="77">
        <f>30-教室!Q20</f>
        <v>27</v>
      </c>
      <c r="N22" s="44"/>
      <c r="O22" s="76">
        <f>40-'2、3T'!R4</f>
        <v>40</v>
      </c>
      <c r="P22" s="77">
        <f>30-教室!R20</f>
        <v>24</v>
      </c>
      <c r="Q22" s="44"/>
      <c r="R22" s="45">
        <f t="shared" si="4"/>
        <v>38.799999999999997</v>
      </c>
      <c r="S22" s="46">
        <f t="shared" si="4"/>
        <v>25.2</v>
      </c>
      <c r="T22" s="51">
        <f t="shared" si="1"/>
        <v>0</v>
      </c>
      <c r="U22" s="83">
        <f t="shared" si="2"/>
        <v>71</v>
      </c>
      <c r="V22" s="62">
        <f t="shared" si="5"/>
        <v>12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37</v>
      </c>
      <c r="D23" s="77">
        <f>30-教室!N21</f>
        <v>30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40</v>
      </c>
      <c r="J23" s="77">
        <f>30-教室!P21</f>
        <v>30</v>
      </c>
      <c r="K23" s="48"/>
      <c r="L23" s="76">
        <f>40-'2、3T'!Q5</f>
        <v>37</v>
      </c>
      <c r="M23" s="77">
        <f>30-教室!Q21</f>
        <v>30</v>
      </c>
      <c r="N23" s="44"/>
      <c r="O23" s="76">
        <f>40-'2、3T'!R5</f>
        <v>31</v>
      </c>
      <c r="P23" s="77">
        <f>30-教室!R21</f>
        <v>30</v>
      </c>
      <c r="Q23" s="44">
        <v>1</v>
      </c>
      <c r="R23" s="45">
        <f t="shared" si="4"/>
        <v>37</v>
      </c>
      <c r="S23" s="46">
        <f t="shared" si="4"/>
        <v>29.4</v>
      </c>
      <c r="T23" s="51">
        <f t="shared" si="1"/>
        <v>0.2</v>
      </c>
      <c r="U23" s="83">
        <f t="shared" si="2"/>
        <v>73.2</v>
      </c>
      <c r="V23" s="62">
        <f t="shared" si="5"/>
        <v>3</v>
      </c>
      <c r="W23" s="59" t="str">
        <f t="shared" si="6"/>
        <v>特優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27</v>
      </c>
      <c r="Q24" s="44"/>
      <c r="R24" s="45">
        <f t="shared" si="4"/>
        <v>40</v>
      </c>
      <c r="S24" s="46">
        <f t="shared" si="4"/>
        <v>29.4</v>
      </c>
      <c r="T24" s="51">
        <f t="shared" si="1"/>
        <v>0</v>
      </c>
      <c r="U24" s="83">
        <f t="shared" si="2"/>
        <v>76.400000000000006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30</v>
      </c>
      <c r="E25" s="48"/>
      <c r="F25" s="76">
        <f>40-'2、3T'!O7</f>
        <v>37</v>
      </c>
      <c r="G25" s="77">
        <f>30-教室!O23</f>
        <v>30</v>
      </c>
      <c r="H25" s="48"/>
      <c r="I25" s="76">
        <f>40-'2、3T'!P7</f>
        <v>40</v>
      </c>
      <c r="J25" s="77">
        <f>30-教室!P23</f>
        <v>21</v>
      </c>
      <c r="K25" s="48"/>
      <c r="L25" s="76">
        <f>40-'2、3T'!Q7</f>
        <v>40</v>
      </c>
      <c r="M25" s="77">
        <f>30-教室!Q23</f>
        <v>27</v>
      </c>
      <c r="N25" s="44"/>
      <c r="O25" s="76">
        <f>40-'2、3T'!R7</f>
        <v>40</v>
      </c>
      <c r="P25" s="77">
        <f>30-教室!R23</f>
        <v>21</v>
      </c>
      <c r="Q25" s="44"/>
      <c r="R25" s="45">
        <f t="shared" si="4"/>
        <v>39.4</v>
      </c>
      <c r="S25" s="46">
        <f t="shared" si="4"/>
        <v>25.8</v>
      </c>
      <c r="T25" s="51">
        <f t="shared" si="1"/>
        <v>0</v>
      </c>
      <c r="U25" s="83">
        <f t="shared" si="2"/>
        <v>72.2</v>
      </c>
      <c r="V25" s="62">
        <f t="shared" si="5"/>
        <v>9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30</v>
      </c>
      <c r="E26" s="48">
        <v>1</v>
      </c>
      <c r="F26" s="76">
        <f>40-'2、3T'!O8</f>
        <v>37</v>
      </c>
      <c r="G26" s="77">
        <f>30-教室!O24</f>
        <v>27</v>
      </c>
      <c r="H26" s="48"/>
      <c r="I26" s="76">
        <f>40-'2、3T'!P8</f>
        <v>37</v>
      </c>
      <c r="J26" s="77">
        <f>30-教室!P24</f>
        <v>30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38.799999999999997</v>
      </c>
      <c r="S26" s="46">
        <f t="shared" si="4"/>
        <v>29.4</v>
      </c>
      <c r="T26" s="51">
        <f t="shared" si="1"/>
        <v>0.2</v>
      </c>
      <c r="U26" s="83">
        <f t="shared" si="2"/>
        <v>74.999999999999986</v>
      </c>
      <c r="V26" s="62">
        <f t="shared" si="5"/>
        <v>2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37</v>
      </c>
      <c r="D27" s="77">
        <f>30-教室!N25</f>
        <v>24</v>
      </c>
      <c r="E27" s="48">
        <v>1</v>
      </c>
      <c r="F27" s="76">
        <f>40-'2、3T'!O9</f>
        <v>40</v>
      </c>
      <c r="G27" s="77">
        <f>30-教室!O25</f>
        <v>30</v>
      </c>
      <c r="H27" s="48"/>
      <c r="I27" s="76">
        <f>40-'2、3T'!P9</f>
        <v>37</v>
      </c>
      <c r="J27" s="77">
        <f>30-教室!P25</f>
        <v>21</v>
      </c>
      <c r="K27" s="48"/>
      <c r="L27" s="76">
        <f>40-'2、3T'!Q9</f>
        <v>40</v>
      </c>
      <c r="M27" s="77">
        <f>30-教室!Q25</f>
        <v>30</v>
      </c>
      <c r="N27" s="44"/>
      <c r="O27" s="76">
        <f>40-'2、3T'!R9</f>
        <v>40</v>
      </c>
      <c r="P27" s="77">
        <f>30-教室!R25</f>
        <v>24</v>
      </c>
      <c r="Q27" s="44"/>
      <c r="R27" s="45">
        <f t="shared" si="4"/>
        <v>38.799999999999997</v>
      </c>
      <c r="S27" s="46">
        <f t="shared" si="4"/>
        <v>25.8</v>
      </c>
      <c r="T27" s="51">
        <f t="shared" si="1"/>
        <v>0.2</v>
      </c>
      <c r="U27" s="83">
        <f t="shared" si="2"/>
        <v>71.399999999999991</v>
      </c>
      <c r="V27" s="62">
        <f t="shared" si="5"/>
        <v>11</v>
      </c>
      <c r="W27" s="59" t="str">
        <f t="shared" si="6"/>
        <v>優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37</v>
      </c>
      <c r="D28" s="77">
        <f>30-教室!N26</f>
        <v>30</v>
      </c>
      <c r="E28" s="48"/>
      <c r="F28" s="76">
        <f>40-'2、3T'!O10</f>
        <v>37</v>
      </c>
      <c r="G28" s="77">
        <f>30-教室!O26</f>
        <v>27</v>
      </c>
      <c r="H28" s="48">
        <v>2</v>
      </c>
      <c r="I28" s="76">
        <f>40-'2、3T'!P10</f>
        <v>40</v>
      </c>
      <c r="J28" s="77">
        <f>30-教室!P26</f>
        <v>27</v>
      </c>
      <c r="K28" s="48">
        <v>2</v>
      </c>
      <c r="L28" s="76">
        <f>40-'2、3T'!Q10</f>
        <v>37</v>
      </c>
      <c r="M28" s="77">
        <f>30-教室!Q26</f>
        <v>30</v>
      </c>
      <c r="N28" s="44"/>
      <c r="O28" s="76">
        <f>40-'2、3T'!R10</f>
        <v>40</v>
      </c>
      <c r="P28" s="77">
        <f>30-教室!R26</f>
        <v>27</v>
      </c>
      <c r="Q28" s="44"/>
      <c r="R28" s="45">
        <f t="shared" si="4"/>
        <v>38.200000000000003</v>
      </c>
      <c r="S28" s="46">
        <f t="shared" si="4"/>
        <v>28.2</v>
      </c>
      <c r="T28" s="51">
        <f t="shared" si="1"/>
        <v>0.8</v>
      </c>
      <c r="U28" s="83">
        <f t="shared" si="2"/>
        <v>72.600000000000009</v>
      </c>
      <c r="V28" s="62">
        <f t="shared" si="5"/>
        <v>8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27</v>
      </c>
      <c r="E29" s="48"/>
      <c r="F29" s="76">
        <f>40-'2、3T'!O11</f>
        <v>40</v>
      </c>
      <c r="G29" s="77">
        <f>30-教室!O27</f>
        <v>15</v>
      </c>
      <c r="H29" s="48"/>
      <c r="I29" s="76">
        <f>40-'2、3T'!P11</f>
        <v>40</v>
      </c>
      <c r="J29" s="77">
        <f>30-教室!P27</f>
        <v>27</v>
      </c>
      <c r="K29" s="48"/>
      <c r="L29" s="76">
        <f>40-'2、3T'!Q11</f>
        <v>40</v>
      </c>
      <c r="M29" s="77">
        <f>30-教室!Q27</f>
        <v>30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40</v>
      </c>
      <c r="S29" s="46">
        <f t="shared" si="4"/>
        <v>25.8</v>
      </c>
      <c r="T29" s="51">
        <f t="shared" si="1"/>
        <v>0</v>
      </c>
      <c r="U29" s="83">
        <f t="shared" si="2"/>
        <v>72.8</v>
      </c>
      <c r="V29" s="62">
        <f t="shared" si="5"/>
        <v>5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27</v>
      </c>
      <c r="E30" s="48"/>
      <c r="F30" s="76">
        <f>40-'2、3T'!O12</f>
        <v>40</v>
      </c>
      <c r="G30" s="77">
        <f>30-教室!O28</f>
        <v>18</v>
      </c>
      <c r="H30" s="48"/>
      <c r="I30" s="76">
        <f>40-'2、3T'!P12</f>
        <v>37</v>
      </c>
      <c r="J30" s="77">
        <f>30-教室!P28</f>
        <v>30</v>
      </c>
      <c r="K30" s="48"/>
      <c r="L30" s="76">
        <f>40-'2、3T'!Q12</f>
        <v>37</v>
      </c>
      <c r="M30" s="77">
        <f>30-教室!Q28</f>
        <v>30</v>
      </c>
      <c r="N30" s="44"/>
      <c r="O30" s="76">
        <f>40-'2、3T'!R12</f>
        <v>40</v>
      </c>
      <c r="P30" s="77">
        <f>30-教室!R28</f>
        <v>30</v>
      </c>
      <c r="Q30" s="44"/>
      <c r="R30" s="45">
        <f t="shared" si="4"/>
        <v>38.799999999999997</v>
      </c>
      <c r="S30" s="46">
        <f t="shared" si="4"/>
        <v>27</v>
      </c>
      <c r="T30" s="51">
        <f t="shared" si="1"/>
        <v>0</v>
      </c>
      <c r="U30" s="83">
        <f t="shared" si="2"/>
        <v>72.8</v>
      </c>
      <c r="V30" s="62">
        <f t="shared" si="5"/>
        <v>5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40</v>
      </c>
      <c r="D31" s="77">
        <f>30-教室!N29</f>
        <v>27</v>
      </c>
      <c r="E31" s="48"/>
      <c r="F31" s="76">
        <f>40-'2、3T'!O13</f>
        <v>37</v>
      </c>
      <c r="G31" s="77">
        <f>30-教室!O29</f>
        <v>21</v>
      </c>
      <c r="H31" s="48"/>
      <c r="I31" s="76">
        <f>40-'2、3T'!P13</f>
        <v>37</v>
      </c>
      <c r="J31" s="77">
        <f>30-教室!P29</f>
        <v>30</v>
      </c>
      <c r="K31" s="48"/>
      <c r="L31" s="76">
        <f>40-'2、3T'!Q13</f>
        <v>40</v>
      </c>
      <c r="M31" s="77">
        <f>30-教室!Q29</f>
        <v>30</v>
      </c>
      <c r="N31" s="44"/>
      <c r="O31" s="76">
        <f>40-'2、3T'!R13</f>
        <v>37</v>
      </c>
      <c r="P31" s="77">
        <f>30-教室!R29</f>
        <v>30</v>
      </c>
      <c r="Q31" s="44"/>
      <c r="R31" s="45">
        <f t="shared" si="4"/>
        <v>38.200000000000003</v>
      </c>
      <c r="S31" s="46">
        <f t="shared" si="4"/>
        <v>27.6</v>
      </c>
      <c r="T31" s="51">
        <f t="shared" si="1"/>
        <v>0</v>
      </c>
      <c r="U31" s="83">
        <f t="shared" si="2"/>
        <v>72.800000000000011</v>
      </c>
      <c r="V31" s="62">
        <f t="shared" si="5"/>
        <v>4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40</v>
      </c>
      <c r="D32" s="77">
        <f>30-教室!N30</f>
        <v>18</v>
      </c>
      <c r="E32" s="48"/>
      <c r="F32" s="76">
        <f>40-'2、3T'!O14</f>
        <v>40</v>
      </c>
      <c r="G32" s="77">
        <f>30-教室!O30</f>
        <v>27</v>
      </c>
      <c r="H32" s="48"/>
      <c r="I32" s="76">
        <f>40-'2、3T'!P14</f>
        <v>37</v>
      </c>
      <c r="J32" s="77">
        <f>30-教室!P30</f>
        <v>24</v>
      </c>
      <c r="K32" s="48"/>
      <c r="L32" s="76">
        <f>40-'2、3T'!Q14</f>
        <v>40</v>
      </c>
      <c r="M32" s="77">
        <f>30-教室!Q30</f>
        <v>24</v>
      </c>
      <c r="N32" s="44"/>
      <c r="O32" s="76">
        <f>40-'2、3T'!R14</f>
        <v>37</v>
      </c>
      <c r="P32" s="77">
        <f>30-教室!R30</f>
        <v>21</v>
      </c>
      <c r="Q32" s="44"/>
      <c r="R32" s="45">
        <f t="shared" si="4"/>
        <v>38.799999999999997</v>
      </c>
      <c r="S32" s="46">
        <f t="shared" si="4"/>
        <v>22.8</v>
      </c>
      <c r="T32" s="51">
        <f t="shared" si="1"/>
        <v>0</v>
      </c>
      <c r="U32" s="83">
        <f t="shared" si="2"/>
        <v>68.599999999999994</v>
      </c>
      <c r="V32" s="62">
        <f t="shared" si="5"/>
        <v>14</v>
      </c>
      <c r="W32" s="59" t="str">
        <f t="shared" si="6"/>
        <v>佳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21</v>
      </c>
      <c r="E33" s="48"/>
      <c r="F33" s="76">
        <f>40-'2、3T'!O15</f>
        <v>40</v>
      </c>
      <c r="G33" s="77">
        <f>30-教室!O31</f>
        <v>30</v>
      </c>
      <c r="H33" s="48"/>
      <c r="I33" s="76">
        <f>40-'2、3T'!P15</f>
        <v>40</v>
      </c>
      <c r="J33" s="77">
        <f>30-教室!P31</f>
        <v>30</v>
      </c>
      <c r="K33" s="48"/>
      <c r="L33" s="76">
        <f>40-'2、3T'!Q15</f>
        <v>37</v>
      </c>
      <c r="M33" s="77">
        <f>30-教室!Q31</f>
        <v>27</v>
      </c>
      <c r="N33" s="44"/>
      <c r="O33" s="76">
        <f>40-'2、3T'!R15</f>
        <v>40</v>
      </c>
      <c r="P33" s="77">
        <f>30-教室!R31</f>
        <v>21</v>
      </c>
      <c r="Q33" s="44"/>
      <c r="R33" s="45">
        <f t="shared" si="4"/>
        <v>39.4</v>
      </c>
      <c r="S33" s="46">
        <f t="shared" si="4"/>
        <v>25.8</v>
      </c>
      <c r="T33" s="51">
        <f t="shared" si="1"/>
        <v>0</v>
      </c>
      <c r="U33" s="83">
        <f t="shared" si="2"/>
        <v>72.2</v>
      </c>
      <c r="V33" s="62">
        <f t="shared" si="5"/>
        <v>9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37</v>
      </c>
      <c r="D34" s="77">
        <f>30-教室!N32</f>
        <v>15</v>
      </c>
      <c r="E34" s="48">
        <v>1</v>
      </c>
      <c r="F34" s="76">
        <f>40-'2、3T'!O16</f>
        <v>40</v>
      </c>
      <c r="G34" s="77">
        <f>30-教室!O32</f>
        <v>18</v>
      </c>
      <c r="H34" s="48"/>
      <c r="I34" s="76">
        <f>40-'2、3T'!P16</f>
        <v>37</v>
      </c>
      <c r="J34" s="77">
        <f>30-教室!P32</f>
        <v>15</v>
      </c>
      <c r="K34" s="48"/>
      <c r="L34" s="76">
        <f>40-'2、3T'!Q16</f>
        <v>40</v>
      </c>
      <c r="M34" s="77">
        <f>30-教室!Q32</f>
        <v>21</v>
      </c>
      <c r="N34" s="44"/>
      <c r="O34" s="76">
        <f>40-'2、3T'!R16</f>
        <v>40</v>
      </c>
      <c r="P34" s="77">
        <f>30-教室!R32</f>
        <v>18</v>
      </c>
      <c r="Q34" s="44"/>
      <c r="R34" s="45">
        <f t="shared" si="4"/>
        <v>38.799999999999997</v>
      </c>
      <c r="S34" s="46">
        <f t="shared" si="4"/>
        <v>17.399999999999999</v>
      </c>
      <c r="T34" s="51">
        <f t="shared" si="1"/>
        <v>0.2</v>
      </c>
      <c r="U34" s="83">
        <f t="shared" si="2"/>
        <v>62.999999999999993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21</v>
      </c>
      <c r="E35" s="87"/>
      <c r="F35" s="76">
        <f>40-'2、3T'!O17</f>
        <v>37</v>
      </c>
      <c r="G35" s="77">
        <f>30-教室!O33</f>
        <v>30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40</v>
      </c>
      <c r="M35" s="77">
        <f>30-教室!Q33</f>
        <v>24</v>
      </c>
      <c r="N35" s="87"/>
      <c r="O35" s="76">
        <f>40-'2、3T'!R17</f>
        <v>40</v>
      </c>
      <c r="P35" s="77">
        <f>30-教室!R33</f>
        <v>27</v>
      </c>
      <c r="Q35" s="87"/>
      <c r="R35" s="91">
        <f t="shared" si="4"/>
        <v>39.4</v>
      </c>
      <c r="S35" s="92">
        <f t="shared" si="4"/>
        <v>26.4</v>
      </c>
      <c r="T35" s="88">
        <f t="shared" si="1"/>
        <v>0</v>
      </c>
      <c r="U35" s="83">
        <f t="shared" si="2"/>
        <v>72.8</v>
      </c>
      <c r="V35" s="89">
        <f t="shared" si="5"/>
        <v>5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37</v>
      </c>
      <c r="D36" s="77">
        <f>30-教室!N35</f>
        <v>30</v>
      </c>
      <c r="E36" s="48">
        <v>4</v>
      </c>
      <c r="F36" s="76">
        <f>40-'2、3T'!O19</f>
        <v>31</v>
      </c>
      <c r="G36" s="77">
        <f>30-教室!O35</f>
        <v>30</v>
      </c>
      <c r="H36" s="48"/>
      <c r="I36" s="76">
        <f>40-'2、3T'!P19</f>
        <v>40</v>
      </c>
      <c r="J36" s="77">
        <f>30-教室!P35</f>
        <v>30</v>
      </c>
      <c r="K36" s="48"/>
      <c r="L36" s="76">
        <f>40-'2、3T'!Q19</f>
        <v>40</v>
      </c>
      <c r="M36" s="77">
        <f>30-教室!Q35</f>
        <v>30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37.6</v>
      </c>
      <c r="S36" s="50">
        <f t="shared" si="4"/>
        <v>30</v>
      </c>
      <c r="T36" s="73">
        <f t="shared" si="1"/>
        <v>0.8</v>
      </c>
      <c r="U36" s="83">
        <f t="shared" si="2"/>
        <v>73.8</v>
      </c>
      <c r="V36" s="65">
        <f t="shared" ref="V36:V50" si="7">RANK(U36,$U$36:$U$50,0)</f>
        <v>8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30-教室!N36</f>
        <v>24</v>
      </c>
      <c r="E37" s="44">
        <v>1</v>
      </c>
      <c r="F37" s="76">
        <f>40-'2、3T'!O20</f>
        <v>40</v>
      </c>
      <c r="G37" s="77">
        <f>30-教室!O36</f>
        <v>24</v>
      </c>
      <c r="H37" s="48"/>
      <c r="I37" s="76">
        <f>40-'2、3T'!P20</f>
        <v>40</v>
      </c>
      <c r="J37" s="77">
        <f>30-教室!P36</f>
        <v>24</v>
      </c>
      <c r="K37" s="48"/>
      <c r="L37" s="76">
        <f>40-'2、3T'!Q20</f>
        <v>40</v>
      </c>
      <c r="M37" s="77">
        <f>30-教室!Q36</f>
        <v>21</v>
      </c>
      <c r="N37" s="44"/>
      <c r="O37" s="76">
        <f>40-'2、3T'!R20</f>
        <v>40</v>
      </c>
      <c r="P37" s="77">
        <f>30-教室!R36</f>
        <v>21</v>
      </c>
      <c r="Q37" s="44"/>
      <c r="R37" s="45">
        <f t="shared" si="4"/>
        <v>40</v>
      </c>
      <c r="S37" s="46">
        <f t="shared" si="4"/>
        <v>22.8</v>
      </c>
      <c r="T37" s="51">
        <f t="shared" si="1"/>
        <v>0.2</v>
      </c>
      <c r="U37" s="83">
        <f t="shared" si="2"/>
        <v>69.599999999999994</v>
      </c>
      <c r="V37" s="64">
        <f t="shared" si="7"/>
        <v>15</v>
      </c>
      <c r="W37" s="59" t="str">
        <f t="shared" ref="W37:W50" si="8">IF(RANK(U37,$U$36:$U$50,0)&gt;12,"佳",IF(RANK(U37,$U$36:$U$50,0)&lt;4,"特優","優"))</f>
        <v>佳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30</v>
      </c>
      <c r="E38" s="44"/>
      <c r="F38" s="76">
        <f>40-'2、3T'!O21</f>
        <v>40</v>
      </c>
      <c r="G38" s="77">
        <f>30-教室!O37</f>
        <v>27</v>
      </c>
      <c r="H38" s="48"/>
      <c r="I38" s="76">
        <f>40-'2、3T'!P21</f>
        <v>40</v>
      </c>
      <c r="J38" s="77">
        <f>30-教室!P37</f>
        <v>27</v>
      </c>
      <c r="K38" s="48"/>
      <c r="L38" s="76">
        <f>40-'2、3T'!Q21</f>
        <v>40</v>
      </c>
      <c r="M38" s="77">
        <f>30-教室!Q37</f>
        <v>27</v>
      </c>
      <c r="N38" s="44"/>
      <c r="O38" s="76">
        <f>40-'2、3T'!R21</f>
        <v>37</v>
      </c>
      <c r="P38" s="77">
        <f>30-教室!R37</f>
        <v>30</v>
      </c>
      <c r="Q38" s="44"/>
      <c r="R38" s="45">
        <f t="shared" si="4"/>
        <v>39.4</v>
      </c>
      <c r="S38" s="46">
        <f t="shared" si="4"/>
        <v>28.2</v>
      </c>
      <c r="T38" s="51">
        <f t="shared" si="1"/>
        <v>0</v>
      </c>
      <c r="U38" s="83">
        <f t="shared" si="2"/>
        <v>74.599999999999994</v>
      </c>
      <c r="V38" s="65">
        <f t="shared" si="7"/>
        <v>5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27</v>
      </c>
      <c r="N39" s="44"/>
      <c r="O39" s="76">
        <f>40-'2、3T'!R22</f>
        <v>40</v>
      </c>
      <c r="P39" s="77">
        <f>30-教室!R38</f>
        <v>27</v>
      </c>
      <c r="Q39" s="44"/>
      <c r="R39" s="45">
        <f t="shared" si="4"/>
        <v>40</v>
      </c>
      <c r="S39" s="46">
        <f t="shared" si="4"/>
        <v>28.8</v>
      </c>
      <c r="T39" s="51">
        <f t="shared" si="1"/>
        <v>0</v>
      </c>
      <c r="U39" s="83">
        <f t="shared" si="2"/>
        <v>75.8</v>
      </c>
      <c r="V39" s="64">
        <f t="shared" si="7"/>
        <v>1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40</v>
      </c>
      <c r="D40" s="77">
        <f>30-教室!N39</f>
        <v>24</v>
      </c>
      <c r="E40" s="44"/>
      <c r="F40" s="76">
        <f>40-'2、3T'!O23</f>
        <v>37</v>
      </c>
      <c r="G40" s="77">
        <f>30-教室!O39</f>
        <v>27</v>
      </c>
      <c r="H40" s="48"/>
      <c r="I40" s="76">
        <f>40-'2、3T'!P23</f>
        <v>37</v>
      </c>
      <c r="J40" s="77">
        <f>30-教室!P39</f>
        <v>30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37</v>
      </c>
      <c r="P40" s="77">
        <f>30-教室!R39</f>
        <v>30</v>
      </c>
      <c r="Q40" s="44"/>
      <c r="R40" s="45">
        <f t="shared" si="4"/>
        <v>38.200000000000003</v>
      </c>
      <c r="S40" s="46">
        <f t="shared" si="4"/>
        <v>28.2</v>
      </c>
      <c r="T40" s="51">
        <f t="shared" si="1"/>
        <v>0</v>
      </c>
      <c r="U40" s="83">
        <f t="shared" si="2"/>
        <v>73.400000000000006</v>
      </c>
      <c r="V40" s="65">
        <f t="shared" si="7"/>
        <v>9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27</v>
      </c>
      <c r="E41" s="44"/>
      <c r="F41" s="76">
        <f>40-'2、3T'!O24</f>
        <v>40</v>
      </c>
      <c r="G41" s="77">
        <f>30-教室!O40</f>
        <v>27</v>
      </c>
      <c r="H41" s="48"/>
      <c r="I41" s="76">
        <f>40-'2、3T'!P24</f>
        <v>37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39.4</v>
      </c>
      <c r="S41" s="46">
        <f t="shared" si="4"/>
        <v>28.8</v>
      </c>
      <c r="T41" s="51">
        <f t="shared" si="1"/>
        <v>0</v>
      </c>
      <c r="U41" s="162">
        <f t="shared" si="2"/>
        <v>75.2</v>
      </c>
      <c r="V41" s="64">
        <f t="shared" si="7"/>
        <v>2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40</v>
      </c>
      <c r="D42" s="77">
        <f>30-教室!N41</f>
        <v>24</v>
      </c>
      <c r="E42" s="44"/>
      <c r="F42" s="76">
        <f>40-'2、3T'!O25</f>
        <v>40</v>
      </c>
      <c r="G42" s="77">
        <f>30-教室!O41</f>
        <v>30</v>
      </c>
      <c r="H42" s="48"/>
      <c r="I42" s="76">
        <f>40-'2、3T'!P25</f>
        <v>37</v>
      </c>
      <c r="J42" s="77">
        <f>30-教室!P41</f>
        <v>21</v>
      </c>
      <c r="K42" s="48"/>
      <c r="L42" s="76">
        <f>40-'2、3T'!Q25</f>
        <v>37</v>
      </c>
      <c r="M42" s="77">
        <f>30-教室!Q41</f>
        <v>30</v>
      </c>
      <c r="N42" s="44"/>
      <c r="O42" s="76">
        <f>40-'2、3T'!R25</f>
        <v>37</v>
      </c>
      <c r="P42" s="77">
        <f>30-教室!R41</f>
        <v>30</v>
      </c>
      <c r="Q42" s="44"/>
      <c r="R42" s="45">
        <f t="shared" si="4"/>
        <v>38.200000000000003</v>
      </c>
      <c r="S42" s="46">
        <f t="shared" si="4"/>
        <v>27</v>
      </c>
      <c r="T42" s="51">
        <f t="shared" si="1"/>
        <v>0</v>
      </c>
      <c r="U42" s="162">
        <f t="shared" si="2"/>
        <v>72.2</v>
      </c>
      <c r="V42" s="65">
        <f t="shared" si="7"/>
        <v>11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24</v>
      </c>
      <c r="E43" s="44"/>
      <c r="F43" s="76">
        <f>40-'2、3T'!O26</f>
        <v>40</v>
      </c>
      <c r="G43" s="77">
        <f>30-教室!O42</f>
        <v>24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37</v>
      </c>
      <c r="M43" s="77">
        <f>30-教室!Q42</f>
        <v>27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39.4</v>
      </c>
      <c r="S43" s="46">
        <f t="shared" si="4"/>
        <v>26.4</v>
      </c>
      <c r="T43" s="51">
        <f t="shared" si="1"/>
        <v>0</v>
      </c>
      <c r="U43" s="162">
        <f t="shared" si="2"/>
        <v>72.8</v>
      </c>
      <c r="V43" s="64">
        <f t="shared" si="7"/>
        <v>10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30</v>
      </c>
      <c r="E44" s="44">
        <v>6</v>
      </c>
      <c r="F44" s="76">
        <f>40-'2、3T'!O27</f>
        <v>40</v>
      </c>
      <c r="G44" s="77">
        <f>30-教室!O43</f>
        <v>30</v>
      </c>
      <c r="H44" s="48"/>
      <c r="I44" s="76">
        <f>40-'2、3T'!P27</f>
        <v>40</v>
      </c>
      <c r="J44" s="77">
        <f>30-教室!P43</f>
        <v>30</v>
      </c>
      <c r="K44" s="48"/>
      <c r="L44" s="76">
        <f>40-'2、3T'!Q27</f>
        <v>37</v>
      </c>
      <c r="M44" s="77">
        <f>30-教室!Q43</f>
        <v>30</v>
      </c>
      <c r="N44" s="44"/>
      <c r="O44" s="76">
        <f>40-'2、3T'!R27</f>
        <v>37</v>
      </c>
      <c r="P44" s="77">
        <f>30-教室!R43</f>
        <v>30</v>
      </c>
      <c r="Q44" s="44"/>
      <c r="R44" s="45">
        <f t="shared" si="4"/>
        <v>38.799999999999997</v>
      </c>
      <c r="S44" s="46">
        <f t="shared" si="4"/>
        <v>30</v>
      </c>
      <c r="T44" s="51">
        <f t="shared" si="1"/>
        <v>1.2</v>
      </c>
      <c r="U44" s="162">
        <f t="shared" si="2"/>
        <v>74.599999999999994</v>
      </c>
      <c r="V44" s="65">
        <f t="shared" si="7"/>
        <v>5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27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30</v>
      </c>
      <c r="K45" s="48"/>
      <c r="L45" s="76">
        <f>40-'2、3T'!Q28</f>
        <v>37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>
        <v>1</v>
      </c>
      <c r="R45" s="45">
        <f t="shared" si="4"/>
        <v>39.4</v>
      </c>
      <c r="S45" s="46">
        <f t="shared" si="4"/>
        <v>28.8</v>
      </c>
      <c r="T45" s="51">
        <f t="shared" si="1"/>
        <v>0.2</v>
      </c>
      <c r="U45" s="162">
        <f t="shared" si="2"/>
        <v>75</v>
      </c>
      <c r="V45" s="64">
        <f t="shared" si="7"/>
        <v>3</v>
      </c>
      <c r="W45" s="59" t="str">
        <f t="shared" si="8"/>
        <v>特優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30</v>
      </c>
      <c r="E46" s="44">
        <v>1</v>
      </c>
      <c r="F46" s="76">
        <f>40-'2、3T'!O29</f>
        <v>40</v>
      </c>
      <c r="G46" s="77">
        <f>30-教室!O45</f>
        <v>27</v>
      </c>
      <c r="H46" s="48"/>
      <c r="I46" s="76">
        <f>40-'2、3T'!P29</f>
        <v>40</v>
      </c>
      <c r="J46" s="77">
        <f>30-教室!P45</f>
        <v>30</v>
      </c>
      <c r="K46" s="48"/>
      <c r="L46" s="76">
        <f>40-'2、3T'!Q29</f>
        <v>40</v>
      </c>
      <c r="M46" s="77">
        <f>30-教室!Q45</f>
        <v>30</v>
      </c>
      <c r="N46" s="44"/>
      <c r="O46" s="76">
        <f>40-'2、3T'!R29</f>
        <v>37</v>
      </c>
      <c r="P46" s="77">
        <f>30-教室!R45</f>
        <v>27</v>
      </c>
      <c r="Q46" s="44"/>
      <c r="R46" s="45">
        <f t="shared" si="4"/>
        <v>39.4</v>
      </c>
      <c r="S46" s="46">
        <f t="shared" si="4"/>
        <v>28.8</v>
      </c>
      <c r="T46" s="51">
        <f t="shared" si="1"/>
        <v>0.2</v>
      </c>
      <c r="U46" s="162">
        <f t="shared" si="2"/>
        <v>75</v>
      </c>
      <c r="V46" s="65">
        <f t="shared" si="7"/>
        <v>3</v>
      </c>
      <c r="W46" s="59" t="str">
        <f t="shared" si="8"/>
        <v>特優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37</v>
      </c>
      <c r="D47" s="77">
        <f>30-教室!N46</f>
        <v>18</v>
      </c>
      <c r="E47" s="44">
        <v>1</v>
      </c>
      <c r="F47" s="76">
        <f>40-'2、3T'!O30</f>
        <v>40</v>
      </c>
      <c r="G47" s="77">
        <f>30-教室!O46</f>
        <v>27</v>
      </c>
      <c r="H47" s="48"/>
      <c r="I47" s="76">
        <f>40-'2、3T'!P30</f>
        <v>40</v>
      </c>
      <c r="J47" s="77">
        <f>30-教室!P46</f>
        <v>21</v>
      </c>
      <c r="K47" s="48"/>
      <c r="L47" s="76">
        <f>40-'2、3T'!Q30</f>
        <v>40</v>
      </c>
      <c r="M47" s="77">
        <f>30-教室!Q46</f>
        <v>30</v>
      </c>
      <c r="N47" s="44"/>
      <c r="O47" s="76">
        <f>40-'2、3T'!R30</f>
        <v>40</v>
      </c>
      <c r="P47" s="77">
        <f>30-教室!R46</f>
        <v>30</v>
      </c>
      <c r="Q47" s="44"/>
      <c r="R47" s="45">
        <f t="shared" si="4"/>
        <v>39.4</v>
      </c>
      <c r="S47" s="46">
        <f t="shared" si="4"/>
        <v>25.2</v>
      </c>
      <c r="T47" s="51">
        <f t="shared" si="1"/>
        <v>0.2</v>
      </c>
      <c r="U47" s="162">
        <f t="shared" si="2"/>
        <v>71.399999999999991</v>
      </c>
      <c r="V47" s="64">
        <f t="shared" si="7"/>
        <v>14</v>
      </c>
      <c r="W47" s="59" t="str">
        <f t="shared" si="8"/>
        <v>佳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27</v>
      </c>
      <c r="E48" s="44">
        <v>1</v>
      </c>
      <c r="F48" s="76">
        <f>40-'2、3T'!O31</f>
        <v>37</v>
      </c>
      <c r="G48" s="77">
        <f>30-教室!O47</f>
        <v>30</v>
      </c>
      <c r="H48" s="48"/>
      <c r="I48" s="76">
        <f>40-'2、3T'!P31</f>
        <v>31</v>
      </c>
      <c r="J48" s="77">
        <f>30-教室!P47</f>
        <v>27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34</v>
      </c>
      <c r="P48" s="77">
        <f>30-教室!R47</f>
        <v>30</v>
      </c>
      <c r="Q48" s="44"/>
      <c r="R48" s="45">
        <f t="shared" si="4"/>
        <v>36.4</v>
      </c>
      <c r="S48" s="46">
        <f t="shared" si="4"/>
        <v>28.8</v>
      </c>
      <c r="T48" s="51">
        <f t="shared" si="1"/>
        <v>0.2</v>
      </c>
      <c r="U48" s="162">
        <f t="shared" si="2"/>
        <v>72</v>
      </c>
      <c r="V48" s="65">
        <f t="shared" si="7"/>
        <v>12</v>
      </c>
      <c r="W48" s="59" t="str">
        <f t="shared" si="8"/>
        <v>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37</v>
      </c>
      <c r="D49" s="77">
        <f>30-教室!N48</f>
        <v>21</v>
      </c>
      <c r="E49" s="44"/>
      <c r="F49" s="76">
        <f>40-'2、3T'!O32</f>
        <v>40</v>
      </c>
      <c r="G49" s="77">
        <f>30-教室!O48</f>
        <v>24</v>
      </c>
      <c r="H49" s="48"/>
      <c r="I49" s="76">
        <f>40-'2、3T'!P32</f>
        <v>37</v>
      </c>
      <c r="J49" s="77">
        <f>30-教室!P48</f>
        <v>30</v>
      </c>
      <c r="K49" s="48"/>
      <c r="L49" s="76">
        <f>40-'2、3T'!Q32</f>
        <v>40</v>
      </c>
      <c r="M49" s="77">
        <f>30-教室!Q48</f>
        <v>27</v>
      </c>
      <c r="N49" s="44"/>
      <c r="O49" s="76">
        <f>40-'2、3T'!R32</f>
        <v>37</v>
      </c>
      <c r="P49" s="77">
        <f>30-教室!R48</f>
        <v>30</v>
      </c>
      <c r="Q49" s="44"/>
      <c r="R49" s="45">
        <f t="shared" si="4"/>
        <v>38.200000000000003</v>
      </c>
      <c r="S49" s="46">
        <f t="shared" si="4"/>
        <v>26.4</v>
      </c>
      <c r="T49" s="51">
        <f t="shared" si="1"/>
        <v>0</v>
      </c>
      <c r="U49" s="162">
        <f t="shared" si="2"/>
        <v>71.599999999999994</v>
      </c>
      <c r="V49" s="64">
        <f t="shared" si="7"/>
        <v>13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40</v>
      </c>
      <c r="D50" s="77">
        <f>30-教室!N49</f>
        <v>21</v>
      </c>
      <c r="E50" s="47"/>
      <c r="F50" s="76">
        <f>40-'2、3T'!O33</f>
        <v>40</v>
      </c>
      <c r="G50" s="77">
        <f>30-教室!O49</f>
        <v>30</v>
      </c>
      <c r="H50" s="48"/>
      <c r="I50" s="76">
        <f>40-'2、3T'!P33</f>
        <v>40</v>
      </c>
      <c r="J50" s="77">
        <f>30-教室!P49</f>
        <v>30</v>
      </c>
      <c r="K50" s="48"/>
      <c r="L50" s="76">
        <f>40-'2、3T'!Q33</f>
        <v>37</v>
      </c>
      <c r="M50" s="77">
        <f>30-教室!Q49</f>
        <v>30</v>
      </c>
      <c r="N50" s="47"/>
      <c r="O50" s="76">
        <f>40-'2、3T'!R33</f>
        <v>40</v>
      </c>
      <c r="P50" s="77">
        <f>30-教室!R49</f>
        <v>30</v>
      </c>
      <c r="Q50" s="55">
        <v>1</v>
      </c>
      <c r="R50" s="56">
        <f>AVERAGE(C50,F50,I50,L50,O50)</f>
        <v>39.4</v>
      </c>
      <c r="S50" s="57">
        <f t="shared" si="4"/>
        <v>28.2</v>
      </c>
      <c r="T50" s="51">
        <f t="shared" si="1"/>
        <v>0.2</v>
      </c>
      <c r="U50" s="162">
        <f t="shared" si="2"/>
        <v>74.399999999999991</v>
      </c>
      <c r="V50" s="66">
        <f t="shared" si="7"/>
        <v>7</v>
      </c>
      <c r="W50" s="59" t="str">
        <f t="shared" si="8"/>
        <v>優</v>
      </c>
    </row>
    <row r="51" spans="1:23"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2" sqref="A2"/>
    </sheetView>
  </sheetViews>
  <sheetFormatPr defaultRowHeight="16.2"/>
  <cols>
    <col min="1" max="1" width="10" customWidth="1"/>
    <col min="2" max="11" width="3.77734375" customWidth="1"/>
    <col min="13" max="22" width="3.77734375" customWidth="1"/>
  </cols>
  <sheetData>
    <row r="1" spans="1:22">
      <c r="A1" s="126" t="s">
        <v>189</v>
      </c>
      <c r="B1" s="205" t="s">
        <v>137</v>
      </c>
      <c r="C1" s="205"/>
      <c r="D1" s="205" t="s">
        <v>144</v>
      </c>
      <c r="E1" s="205"/>
      <c r="F1" s="205" t="s">
        <v>145</v>
      </c>
      <c r="G1" s="205"/>
      <c r="H1" s="205" t="s">
        <v>146</v>
      </c>
      <c r="I1" s="205"/>
      <c r="J1" s="205" t="s">
        <v>147</v>
      </c>
      <c r="K1" s="205"/>
      <c r="M1" s="205" t="s">
        <v>137</v>
      </c>
      <c r="N1" s="205"/>
      <c r="O1" s="205" t="s">
        <v>144</v>
      </c>
      <c r="P1" s="205"/>
      <c r="Q1" s="205" t="s">
        <v>145</v>
      </c>
      <c r="R1" s="205"/>
      <c r="S1" s="205" t="s">
        <v>146</v>
      </c>
      <c r="T1" s="205"/>
      <c r="U1" s="205" t="s">
        <v>147</v>
      </c>
      <c r="V1" s="205"/>
    </row>
    <row r="2" spans="1:22" ht="16.8" thickBot="1">
      <c r="A2" s="127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3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0</v>
      </c>
      <c r="N3" s="156">
        <f t="shared" si="0"/>
        <v>0</v>
      </c>
      <c r="O3" s="155">
        <f t="shared" si="0"/>
        <v>0</v>
      </c>
      <c r="P3" s="156">
        <f t="shared" si="0"/>
        <v>0</v>
      </c>
      <c r="Q3" s="155">
        <f t="shared" si="0"/>
        <v>3</v>
      </c>
      <c r="R3" s="156">
        <f t="shared" si="0"/>
        <v>3</v>
      </c>
      <c r="S3" s="155">
        <f t="shared" si="0"/>
        <v>3</v>
      </c>
      <c r="T3" s="156">
        <f t="shared" si="0"/>
        <v>3</v>
      </c>
      <c r="U3" s="155">
        <f t="shared" si="0"/>
        <v>0</v>
      </c>
      <c r="V3" s="156">
        <f t="shared" si="0"/>
        <v>0</v>
      </c>
    </row>
    <row r="4" spans="1:22" ht="12" customHeight="1">
      <c r="A4" s="95" t="s">
        <v>136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29" t="s">
        <v>130</v>
      </c>
      <c r="M4" s="157">
        <f>B43+B44+B45</f>
        <v>3</v>
      </c>
      <c r="N4" s="158">
        <f>C43+C44+C45</f>
        <v>0</v>
      </c>
      <c r="O4" s="157">
        <f t="shared" ref="O4:V4" si="1">D43+D44+D45</f>
        <v>0</v>
      </c>
      <c r="P4" s="158">
        <f t="shared" si="1"/>
        <v>0</v>
      </c>
      <c r="Q4" s="157">
        <f t="shared" si="1"/>
        <v>6</v>
      </c>
      <c r="R4" s="158">
        <f t="shared" si="1"/>
        <v>0</v>
      </c>
      <c r="S4" s="157">
        <f t="shared" si="1"/>
        <v>0</v>
      </c>
      <c r="T4" s="158">
        <f t="shared" si="1"/>
        <v>0</v>
      </c>
      <c r="U4" s="157">
        <f t="shared" si="1"/>
        <v>0</v>
      </c>
      <c r="V4" s="158">
        <f t="shared" si="1"/>
        <v>3</v>
      </c>
    </row>
    <row r="5" spans="1:22" ht="12" customHeight="1">
      <c r="A5" s="95" t="s">
        <v>136</v>
      </c>
      <c r="B5">
        <v>0</v>
      </c>
      <c r="C5">
        <v>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3</v>
      </c>
      <c r="K5">
        <v>0</v>
      </c>
      <c r="L5" s="130" t="s">
        <v>118</v>
      </c>
      <c r="M5" s="157">
        <f t="shared" ref="M5:V5" si="2">B4+B5+B16+B17+B60</f>
        <v>0</v>
      </c>
      <c r="N5" s="158">
        <f t="shared" si="2"/>
        <v>3</v>
      </c>
      <c r="O5" s="157">
        <f t="shared" si="2"/>
        <v>3</v>
      </c>
      <c r="P5" s="158">
        <f t="shared" si="2"/>
        <v>3</v>
      </c>
      <c r="Q5" s="157">
        <f t="shared" si="2"/>
        <v>0</v>
      </c>
      <c r="R5" s="158">
        <f t="shared" si="2"/>
        <v>0</v>
      </c>
      <c r="S5" s="157">
        <f t="shared" si="2"/>
        <v>0</v>
      </c>
      <c r="T5" s="158">
        <f t="shared" si="2"/>
        <v>3</v>
      </c>
      <c r="U5" s="157">
        <f t="shared" si="2"/>
        <v>3</v>
      </c>
      <c r="V5" s="158">
        <f t="shared" si="2"/>
        <v>0</v>
      </c>
    </row>
    <row r="6" spans="1:22" ht="12" customHeight="1">
      <c r="A6" s="95" t="s">
        <v>133</v>
      </c>
      <c r="B6">
        <v>3</v>
      </c>
      <c r="C6">
        <v>6</v>
      </c>
      <c r="D6">
        <v>3</v>
      </c>
      <c r="E6">
        <v>3</v>
      </c>
      <c r="F6">
        <v>12</v>
      </c>
      <c r="G6">
        <v>9</v>
      </c>
      <c r="H6">
        <v>3</v>
      </c>
      <c r="I6">
        <v>6</v>
      </c>
      <c r="J6">
        <v>3</v>
      </c>
      <c r="K6">
        <v>0</v>
      </c>
      <c r="L6" s="129" t="s">
        <v>143</v>
      </c>
      <c r="M6" s="157">
        <f>B40+B41+B42</f>
        <v>9</v>
      </c>
      <c r="N6" s="158">
        <f>C40+C41+C42</f>
        <v>6</v>
      </c>
      <c r="O6" s="157">
        <f t="shared" ref="O6:V6" si="3">D40+D41+D42</f>
        <v>0</v>
      </c>
      <c r="P6" s="158">
        <f t="shared" si="3"/>
        <v>0</v>
      </c>
      <c r="Q6" s="157">
        <f t="shared" si="3"/>
        <v>3</v>
      </c>
      <c r="R6" s="158">
        <f t="shared" si="3"/>
        <v>0</v>
      </c>
      <c r="S6" s="157">
        <f t="shared" si="3"/>
        <v>3</v>
      </c>
      <c r="T6" s="158">
        <f t="shared" si="3"/>
        <v>3</v>
      </c>
      <c r="U6" s="157">
        <f t="shared" si="3"/>
        <v>0</v>
      </c>
      <c r="V6" s="158">
        <f t="shared" si="3"/>
        <v>6</v>
      </c>
    </row>
    <row r="7" spans="1:22" ht="12" customHeight="1">
      <c r="A7" s="95" t="s">
        <v>133</v>
      </c>
      <c r="B7">
        <v>0</v>
      </c>
      <c r="C7">
        <v>0</v>
      </c>
      <c r="D7">
        <v>3</v>
      </c>
      <c r="E7">
        <v>0</v>
      </c>
      <c r="F7">
        <v>3</v>
      </c>
      <c r="G7">
        <v>3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0</v>
      </c>
      <c r="N7" s="158">
        <f>C46+C47+C48</f>
        <v>3</v>
      </c>
      <c r="O7" s="157">
        <f t="shared" ref="O7:V7" si="4">D46+D47+D48</f>
        <v>0</v>
      </c>
      <c r="P7" s="158">
        <f t="shared" si="4"/>
        <v>3</v>
      </c>
      <c r="Q7" s="157">
        <f t="shared" si="4"/>
        <v>0</v>
      </c>
      <c r="R7" s="158">
        <f t="shared" si="4"/>
        <v>3</v>
      </c>
      <c r="S7" s="157">
        <f t="shared" si="4"/>
        <v>0</v>
      </c>
      <c r="T7" s="158">
        <f t="shared" si="4"/>
        <v>0</v>
      </c>
      <c r="U7" s="157">
        <f t="shared" si="4"/>
        <v>0</v>
      </c>
      <c r="V7" s="158">
        <f t="shared" si="4"/>
        <v>0</v>
      </c>
    </row>
    <row r="8" spans="1:22" ht="12" customHeight="1">
      <c r="A8" s="95" t="s">
        <v>139</v>
      </c>
      <c r="B8">
        <v>0</v>
      </c>
      <c r="C8">
        <v>0</v>
      </c>
      <c r="D8">
        <v>0</v>
      </c>
      <c r="E8">
        <v>0</v>
      </c>
      <c r="F8">
        <v>0</v>
      </c>
      <c r="G8">
        <v>6</v>
      </c>
      <c r="H8">
        <v>0</v>
      </c>
      <c r="I8">
        <v>3</v>
      </c>
      <c r="J8">
        <v>0</v>
      </c>
      <c r="K8">
        <v>0</v>
      </c>
      <c r="L8" s="130" t="s">
        <v>138</v>
      </c>
      <c r="M8" s="157">
        <f>B37+B38+B39</f>
        <v>6</v>
      </c>
      <c r="N8" s="158">
        <f>C37+C38+C39</f>
        <v>9</v>
      </c>
      <c r="O8" s="157">
        <f t="shared" ref="O8:V8" si="5">D37+D38+D39</f>
        <v>0</v>
      </c>
      <c r="P8" s="158">
        <f t="shared" si="5"/>
        <v>0</v>
      </c>
      <c r="Q8" s="157">
        <f t="shared" si="5"/>
        <v>0</v>
      </c>
      <c r="R8" s="158">
        <f t="shared" si="5"/>
        <v>0</v>
      </c>
      <c r="S8" s="157">
        <f t="shared" si="5"/>
        <v>3</v>
      </c>
      <c r="T8" s="158">
        <f t="shared" si="5"/>
        <v>0</v>
      </c>
      <c r="U8" s="157">
        <f t="shared" si="5"/>
        <v>0</v>
      </c>
      <c r="V8" s="158">
        <f t="shared" si="5"/>
        <v>9</v>
      </c>
    </row>
    <row r="9" spans="1:22" ht="12" customHeight="1">
      <c r="A9" s="95" t="s">
        <v>139</v>
      </c>
      <c r="B9">
        <v>3</v>
      </c>
      <c r="C9">
        <v>0</v>
      </c>
      <c r="D9">
        <v>0</v>
      </c>
      <c r="E9">
        <v>0</v>
      </c>
      <c r="F9">
        <v>0</v>
      </c>
      <c r="G9">
        <v>0</v>
      </c>
      <c r="H9">
        <v>3</v>
      </c>
      <c r="I9">
        <v>0</v>
      </c>
      <c r="J9">
        <v>3</v>
      </c>
      <c r="K9">
        <v>0</v>
      </c>
      <c r="L9" s="131" t="s">
        <v>135</v>
      </c>
      <c r="M9" s="157">
        <f>B56+B57+B58+B59</f>
        <v>3</v>
      </c>
      <c r="N9" s="158">
        <f>C56+C57+C58+C59</f>
        <v>3</v>
      </c>
      <c r="O9" s="157">
        <f t="shared" ref="O9:V9" si="6">D56+D57+D58+D59</f>
        <v>0</v>
      </c>
      <c r="P9" s="158">
        <f t="shared" si="6"/>
        <v>3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0</v>
      </c>
      <c r="V9" s="158">
        <f t="shared" si="6"/>
        <v>0</v>
      </c>
    </row>
    <row r="10" spans="1:22" ht="12" customHeight="1">
      <c r="A10" s="95" t="s">
        <v>140</v>
      </c>
      <c r="B10">
        <v>6</v>
      </c>
      <c r="C10">
        <v>3</v>
      </c>
      <c r="D10">
        <v>6</v>
      </c>
      <c r="E10">
        <v>0</v>
      </c>
      <c r="F10">
        <v>6</v>
      </c>
      <c r="G10">
        <v>9</v>
      </c>
      <c r="H10">
        <v>6</v>
      </c>
      <c r="I10">
        <v>6</v>
      </c>
      <c r="J10">
        <v>3</v>
      </c>
      <c r="K10">
        <v>3</v>
      </c>
      <c r="L10" s="130" t="s">
        <v>117</v>
      </c>
      <c r="M10" s="157">
        <f>B3+B8+B9</f>
        <v>3</v>
      </c>
      <c r="N10" s="158">
        <f>C3+C8+C9</f>
        <v>0</v>
      </c>
      <c r="O10" s="157">
        <f t="shared" ref="O10:V10" si="7">D3+D8+D9</f>
        <v>3</v>
      </c>
      <c r="P10" s="158">
        <f t="shared" si="7"/>
        <v>0</v>
      </c>
      <c r="Q10" s="157">
        <f t="shared" si="7"/>
        <v>0</v>
      </c>
      <c r="R10" s="158">
        <f t="shared" si="7"/>
        <v>6</v>
      </c>
      <c r="S10" s="157">
        <f t="shared" si="7"/>
        <v>3</v>
      </c>
      <c r="T10" s="158">
        <f t="shared" si="7"/>
        <v>3</v>
      </c>
      <c r="U10" s="157">
        <f t="shared" si="7"/>
        <v>3</v>
      </c>
      <c r="V10" s="158">
        <f t="shared" si="7"/>
        <v>0</v>
      </c>
    </row>
    <row r="11" spans="1:22" ht="12" customHeight="1">
      <c r="A11" s="95" t="s">
        <v>140</v>
      </c>
      <c r="B11">
        <v>0</v>
      </c>
      <c r="C11">
        <v>0</v>
      </c>
      <c r="D11">
        <v>3</v>
      </c>
      <c r="E11">
        <v>0</v>
      </c>
      <c r="F11">
        <v>6</v>
      </c>
      <c r="G11">
        <v>3</v>
      </c>
      <c r="H11">
        <v>0</v>
      </c>
      <c r="I11">
        <v>0</v>
      </c>
      <c r="J11">
        <v>0</v>
      </c>
      <c r="K11">
        <v>3</v>
      </c>
      <c r="L11" s="132" t="s">
        <v>125</v>
      </c>
      <c r="M11" s="157">
        <f>B31+B32+B33+B34+B35</f>
        <v>0</v>
      </c>
      <c r="N11" s="158">
        <f t="shared" ref="N11:V11" si="8">C31+C32+C33+C34+C35</f>
        <v>0</v>
      </c>
      <c r="O11" s="157">
        <f t="shared" si="8"/>
        <v>12</v>
      </c>
      <c r="P11" s="158">
        <f t="shared" si="8"/>
        <v>6</v>
      </c>
      <c r="Q11" s="157">
        <f t="shared" si="8"/>
        <v>0</v>
      </c>
      <c r="R11" s="158">
        <f t="shared" si="8"/>
        <v>0</v>
      </c>
      <c r="S11" s="157">
        <f t="shared" si="8"/>
        <v>18</v>
      </c>
      <c r="T11" s="158">
        <f t="shared" si="8"/>
        <v>12</v>
      </c>
      <c r="U11" s="157">
        <f t="shared" si="8"/>
        <v>12</v>
      </c>
      <c r="V11" s="158">
        <f t="shared" si="8"/>
        <v>6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3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3</v>
      </c>
      <c r="N12" s="158">
        <f t="shared" si="9"/>
        <v>9</v>
      </c>
      <c r="O12" s="157">
        <f t="shared" si="9"/>
        <v>6</v>
      </c>
      <c r="P12" s="158">
        <f t="shared" si="9"/>
        <v>3</v>
      </c>
      <c r="Q12" s="157">
        <f t="shared" si="9"/>
        <v>18</v>
      </c>
      <c r="R12" s="158">
        <f t="shared" si="9"/>
        <v>15</v>
      </c>
      <c r="S12" s="157">
        <f t="shared" si="9"/>
        <v>3</v>
      </c>
      <c r="T12" s="158">
        <f t="shared" si="9"/>
        <v>6</v>
      </c>
      <c r="U12" s="157">
        <f t="shared" si="9"/>
        <v>3</v>
      </c>
      <c r="V12" s="158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6</v>
      </c>
      <c r="N13" s="158">
        <f>C10+C11+C14</f>
        <v>6</v>
      </c>
      <c r="O13" s="157">
        <f t="shared" ref="O13:V13" si="10">D10+D11+D14</f>
        <v>12</v>
      </c>
      <c r="P13" s="158">
        <f t="shared" si="10"/>
        <v>0</v>
      </c>
      <c r="Q13" s="157">
        <f t="shared" si="10"/>
        <v>12</v>
      </c>
      <c r="R13" s="158">
        <f t="shared" si="10"/>
        <v>12</v>
      </c>
      <c r="S13" s="157">
        <f t="shared" si="10"/>
        <v>6</v>
      </c>
      <c r="T13" s="158">
        <f t="shared" si="10"/>
        <v>6</v>
      </c>
      <c r="U13" s="157">
        <f t="shared" si="10"/>
        <v>3</v>
      </c>
      <c r="V13" s="158">
        <f t="shared" si="10"/>
        <v>6</v>
      </c>
    </row>
    <row r="14" spans="1:22" ht="12" customHeight="1" thickBot="1">
      <c r="A14" s="96" t="s">
        <v>140</v>
      </c>
      <c r="B14">
        <v>0</v>
      </c>
      <c r="C14">
        <v>3</v>
      </c>
      <c r="D14">
        <v>3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12</v>
      </c>
      <c r="N14" s="158">
        <f>C15+C20+C21</f>
        <v>6</v>
      </c>
      <c r="O14" s="157">
        <f t="shared" ref="O14:V14" si="11">D15+D20+D21</f>
        <v>3</v>
      </c>
      <c r="P14" s="158">
        <f t="shared" si="11"/>
        <v>6</v>
      </c>
      <c r="Q14" s="157">
        <f t="shared" si="11"/>
        <v>0</v>
      </c>
      <c r="R14" s="158">
        <f t="shared" si="11"/>
        <v>15</v>
      </c>
      <c r="S14" s="157">
        <f t="shared" si="11"/>
        <v>12</v>
      </c>
      <c r="T14" s="158">
        <f t="shared" si="11"/>
        <v>15</v>
      </c>
      <c r="U14" s="157">
        <f t="shared" si="11"/>
        <v>9</v>
      </c>
      <c r="V14" s="158">
        <f t="shared" si="11"/>
        <v>12</v>
      </c>
    </row>
    <row r="15" spans="1:22" ht="12" customHeight="1">
      <c r="A15" s="97" t="s">
        <v>141</v>
      </c>
      <c r="B15">
        <v>3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130" t="s">
        <v>124</v>
      </c>
      <c r="M15" s="157">
        <f>B27+B28+B29+B30+B36</f>
        <v>3</v>
      </c>
      <c r="N15" s="158">
        <f t="shared" ref="N15:V15" si="12">C27+C28+C29+C30+C36</f>
        <v>3</v>
      </c>
      <c r="O15" s="157">
        <f t="shared" si="12"/>
        <v>0</v>
      </c>
      <c r="P15" s="158">
        <f t="shared" si="12"/>
        <v>3</v>
      </c>
      <c r="Q15" s="157">
        <f t="shared" si="12"/>
        <v>9</v>
      </c>
      <c r="R15" s="158">
        <f t="shared" si="12"/>
        <v>3</v>
      </c>
      <c r="S15" s="157">
        <f t="shared" si="12"/>
        <v>0</v>
      </c>
      <c r="T15" s="158">
        <f t="shared" si="12"/>
        <v>0</v>
      </c>
      <c r="U15" s="157">
        <f t="shared" si="12"/>
        <v>9</v>
      </c>
      <c r="V15" s="158">
        <f t="shared" si="12"/>
        <v>12</v>
      </c>
    </row>
    <row r="16" spans="1:22" ht="12" customHeight="1">
      <c r="A16" s="98" t="s">
        <v>29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3</v>
      </c>
      <c r="J16">
        <v>0</v>
      </c>
      <c r="K16">
        <v>0</v>
      </c>
      <c r="L16" s="130" t="s">
        <v>123</v>
      </c>
      <c r="M16" s="157">
        <f>B22+B23+B26</f>
        <v>3</v>
      </c>
      <c r="N16" s="158">
        <f>C22+C23+C26</f>
        <v>6</v>
      </c>
      <c r="O16" s="157">
        <f t="shared" ref="O16:V16" si="13">D22+D23+D26</f>
        <v>3</v>
      </c>
      <c r="P16" s="158">
        <f t="shared" si="13"/>
        <v>3</v>
      </c>
      <c r="Q16" s="157">
        <f t="shared" si="13"/>
        <v>6</v>
      </c>
      <c r="R16" s="158">
        <f t="shared" si="13"/>
        <v>9</v>
      </c>
      <c r="S16" s="157">
        <f t="shared" si="13"/>
        <v>9</v>
      </c>
      <c r="T16" s="158">
        <f t="shared" si="13"/>
        <v>15</v>
      </c>
      <c r="U16" s="157">
        <f t="shared" si="13"/>
        <v>12</v>
      </c>
      <c r="V16" s="158">
        <f t="shared" si="13"/>
        <v>3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9</v>
      </c>
      <c r="N17" s="160">
        <f>C51+C52+C53+C54+C55</f>
        <v>6</v>
      </c>
      <c r="O17" s="159">
        <f t="shared" ref="O17:V17" si="14">D51+D52+D53+D54+D55</f>
        <v>6</v>
      </c>
      <c r="P17" s="160">
        <f t="shared" si="14"/>
        <v>12</v>
      </c>
      <c r="Q17" s="159">
        <f t="shared" si="14"/>
        <v>3</v>
      </c>
      <c r="R17" s="160">
        <f t="shared" si="14"/>
        <v>6</v>
      </c>
      <c r="S17" s="159">
        <f t="shared" si="14"/>
        <v>3</v>
      </c>
      <c r="T17" s="160">
        <f t="shared" si="14"/>
        <v>6</v>
      </c>
      <c r="U17" s="159">
        <f t="shared" si="14"/>
        <v>3</v>
      </c>
      <c r="V17" s="160">
        <f t="shared" si="14"/>
        <v>0</v>
      </c>
    </row>
    <row r="18" spans="1:22" ht="12" customHeight="1">
      <c r="A18" s="100" t="s">
        <v>133</v>
      </c>
      <c r="B18">
        <v>0</v>
      </c>
      <c r="C18">
        <v>3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3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6</v>
      </c>
      <c r="C20">
        <v>3</v>
      </c>
      <c r="D20">
        <v>3</v>
      </c>
      <c r="E20">
        <v>6</v>
      </c>
      <c r="F20">
        <v>0</v>
      </c>
      <c r="G20">
        <v>12</v>
      </c>
      <c r="H20">
        <v>9</v>
      </c>
      <c r="I20">
        <v>15</v>
      </c>
      <c r="J20">
        <v>9</v>
      </c>
      <c r="K20">
        <v>12</v>
      </c>
    </row>
    <row r="21" spans="1:22" ht="12" customHeight="1">
      <c r="A21" s="99" t="s">
        <v>141</v>
      </c>
      <c r="B21">
        <v>3</v>
      </c>
      <c r="C21">
        <v>3</v>
      </c>
      <c r="D21">
        <v>0</v>
      </c>
      <c r="E21">
        <v>0</v>
      </c>
      <c r="F21">
        <v>0</v>
      </c>
      <c r="G21">
        <v>3</v>
      </c>
      <c r="H21">
        <v>3</v>
      </c>
      <c r="I21">
        <v>0</v>
      </c>
      <c r="J21">
        <v>0</v>
      </c>
      <c r="K21">
        <v>0</v>
      </c>
    </row>
    <row r="22" spans="1:22" ht="12" customHeight="1">
      <c r="A22" s="99" t="s">
        <v>142</v>
      </c>
      <c r="B22">
        <v>3</v>
      </c>
      <c r="C22">
        <v>6</v>
      </c>
      <c r="D22">
        <v>3</v>
      </c>
      <c r="E22">
        <v>3</v>
      </c>
      <c r="F22">
        <v>3</v>
      </c>
      <c r="G22">
        <v>6</v>
      </c>
      <c r="H22">
        <v>9</v>
      </c>
      <c r="I22">
        <v>12</v>
      </c>
      <c r="J22">
        <v>12</v>
      </c>
      <c r="K22">
        <v>3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3</v>
      </c>
      <c r="G23">
        <v>3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3</v>
      </c>
      <c r="G25">
        <v>3</v>
      </c>
      <c r="H25">
        <v>0</v>
      </c>
      <c r="I25">
        <v>3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3</v>
      </c>
      <c r="J26">
        <v>0</v>
      </c>
      <c r="K26">
        <v>0</v>
      </c>
    </row>
    <row r="27" spans="1:22" ht="12" customHeight="1">
      <c r="A27" s="94" t="s">
        <v>127</v>
      </c>
      <c r="B27">
        <v>0</v>
      </c>
      <c r="C27">
        <v>3</v>
      </c>
      <c r="D27">
        <v>0</v>
      </c>
      <c r="E27">
        <v>0</v>
      </c>
      <c r="F27">
        <v>3</v>
      </c>
      <c r="G27">
        <v>3</v>
      </c>
      <c r="H27">
        <v>0</v>
      </c>
      <c r="I27">
        <v>0</v>
      </c>
      <c r="J27">
        <v>3</v>
      </c>
      <c r="K27">
        <v>0</v>
      </c>
    </row>
    <row r="28" spans="1:22" ht="12" customHeight="1">
      <c r="A28" s="95" t="s">
        <v>127</v>
      </c>
      <c r="B28">
        <v>0</v>
      </c>
      <c r="C28">
        <v>0</v>
      </c>
      <c r="D28">
        <v>0</v>
      </c>
      <c r="E28">
        <v>0</v>
      </c>
      <c r="F28">
        <v>3</v>
      </c>
      <c r="G28">
        <v>0</v>
      </c>
      <c r="H28">
        <v>0</v>
      </c>
      <c r="I28">
        <v>0</v>
      </c>
      <c r="J28">
        <v>0</v>
      </c>
      <c r="K28">
        <v>3</v>
      </c>
    </row>
    <row r="29" spans="1:22" ht="12" customHeight="1">
      <c r="A29" s="95" t="s">
        <v>127</v>
      </c>
      <c r="B29">
        <v>3</v>
      </c>
      <c r="C29">
        <v>0</v>
      </c>
      <c r="D29">
        <v>0</v>
      </c>
      <c r="E29">
        <v>0</v>
      </c>
      <c r="F29">
        <v>3</v>
      </c>
      <c r="G29">
        <v>0</v>
      </c>
      <c r="H29">
        <v>0</v>
      </c>
      <c r="I29">
        <v>0</v>
      </c>
      <c r="J29">
        <v>0</v>
      </c>
      <c r="K29">
        <v>3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0</v>
      </c>
      <c r="C31">
        <v>0</v>
      </c>
      <c r="D31">
        <v>3</v>
      </c>
      <c r="E31">
        <v>3</v>
      </c>
      <c r="F31">
        <v>0</v>
      </c>
      <c r="G31">
        <v>0</v>
      </c>
      <c r="H31">
        <v>3</v>
      </c>
      <c r="I31">
        <v>3</v>
      </c>
      <c r="J31">
        <v>3</v>
      </c>
      <c r="K31">
        <v>3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3</v>
      </c>
      <c r="F32">
        <v>0</v>
      </c>
      <c r="G32">
        <v>0</v>
      </c>
      <c r="H32">
        <v>0</v>
      </c>
      <c r="I32">
        <v>0</v>
      </c>
      <c r="J32">
        <v>3</v>
      </c>
      <c r="K32">
        <v>0</v>
      </c>
    </row>
    <row r="33" spans="1:11" ht="12" customHeight="1">
      <c r="A33" s="105" t="s">
        <v>126</v>
      </c>
      <c r="B33">
        <v>0</v>
      </c>
      <c r="C33">
        <v>0</v>
      </c>
      <c r="D33">
        <v>3</v>
      </c>
      <c r="E33">
        <v>0</v>
      </c>
      <c r="F33">
        <v>0</v>
      </c>
      <c r="G33">
        <v>0</v>
      </c>
      <c r="H33">
        <v>6</v>
      </c>
      <c r="I33">
        <v>3</v>
      </c>
      <c r="J33">
        <v>0</v>
      </c>
      <c r="K33">
        <v>3</v>
      </c>
    </row>
    <row r="34" spans="1:11" ht="12" customHeight="1">
      <c r="A34" s="103" t="s">
        <v>126</v>
      </c>
      <c r="B34">
        <v>0</v>
      </c>
      <c r="C34">
        <v>0</v>
      </c>
      <c r="D34">
        <v>3</v>
      </c>
      <c r="E34">
        <v>0</v>
      </c>
      <c r="F34">
        <v>0</v>
      </c>
      <c r="G34">
        <v>0</v>
      </c>
      <c r="H34">
        <v>6</v>
      </c>
      <c r="I34">
        <v>3</v>
      </c>
      <c r="J34">
        <v>3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3</v>
      </c>
      <c r="E35">
        <v>0</v>
      </c>
      <c r="F35">
        <v>0</v>
      </c>
      <c r="G35">
        <v>0</v>
      </c>
      <c r="H35">
        <v>3</v>
      </c>
      <c r="I35">
        <v>3</v>
      </c>
      <c r="J35">
        <v>3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3</v>
      </c>
      <c r="F36">
        <v>0</v>
      </c>
      <c r="G36">
        <v>0</v>
      </c>
      <c r="H36">
        <v>0</v>
      </c>
      <c r="I36">
        <v>0</v>
      </c>
      <c r="J36">
        <v>6</v>
      </c>
      <c r="K36">
        <v>6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6</v>
      </c>
      <c r="D38">
        <v>0</v>
      </c>
      <c r="E38">
        <v>0</v>
      </c>
      <c r="F38">
        <v>0</v>
      </c>
      <c r="G38">
        <v>0</v>
      </c>
      <c r="H38">
        <v>3</v>
      </c>
      <c r="I38">
        <v>0</v>
      </c>
      <c r="J38">
        <v>0</v>
      </c>
      <c r="K38">
        <v>3</v>
      </c>
    </row>
    <row r="39" spans="1:11" ht="12" customHeight="1">
      <c r="A39" s="100" t="s">
        <v>128</v>
      </c>
      <c r="B39">
        <v>6</v>
      </c>
      <c r="C39">
        <v>3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6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ht="12" customHeight="1">
      <c r="A41" s="107" t="s">
        <v>129</v>
      </c>
      <c r="B41">
        <v>3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6</v>
      </c>
      <c r="C42">
        <v>6</v>
      </c>
      <c r="D42">
        <v>0</v>
      </c>
      <c r="E42">
        <v>0</v>
      </c>
      <c r="F42">
        <v>3</v>
      </c>
      <c r="G42">
        <v>0</v>
      </c>
      <c r="H42">
        <v>3</v>
      </c>
      <c r="I42">
        <v>3</v>
      </c>
      <c r="J42">
        <v>0</v>
      </c>
      <c r="K42">
        <v>6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3</v>
      </c>
      <c r="C45">
        <v>0</v>
      </c>
      <c r="D45">
        <v>0</v>
      </c>
      <c r="E45">
        <v>0</v>
      </c>
      <c r="F45">
        <v>6</v>
      </c>
      <c r="G45">
        <v>0</v>
      </c>
      <c r="H45">
        <v>0</v>
      </c>
      <c r="I45">
        <v>0</v>
      </c>
      <c r="J45">
        <v>0</v>
      </c>
      <c r="K45">
        <v>3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3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3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3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3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6</v>
      </c>
      <c r="C51">
        <v>3</v>
      </c>
      <c r="D51">
        <v>3</v>
      </c>
      <c r="E51">
        <v>3</v>
      </c>
      <c r="F51">
        <v>0</v>
      </c>
      <c r="G51">
        <v>0</v>
      </c>
      <c r="H51">
        <v>3</v>
      </c>
      <c r="I51">
        <v>0</v>
      </c>
      <c r="J51">
        <v>0</v>
      </c>
      <c r="K51">
        <v>0</v>
      </c>
    </row>
    <row r="52" spans="1:11" ht="12" customHeight="1">
      <c r="A52" s="111" t="s">
        <v>134</v>
      </c>
      <c r="B52">
        <v>0</v>
      </c>
      <c r="C52">
        <v>3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3</v>
      </c>
      <c r="E53">
        <v>3</v>
      </c>
      <c r="F53">
        <v>3</v>
      </c>
      <c r="G53">
        <v>3</v>
      </c>
      <c r="H53">
        <v>0</v>
      </c>
      <c r="I53">
        <v>3</v>
      </c>
      <c r="J53">
        <v>3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3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3</v>
      </c>
      <c r="C55">
        <v>0</v>
      </c>
      <c r="D55">
        <v>0</v>
      </c>
      <c r="E55">
        <v>3</v>
      </c>
      <c r="F55">
        <v>0</v>
      </c>
      <c r="G55">
        <v>3</v>
      </c>
      <c r="H55">
        <v>0</v>
      </c>
      <c r="I55">
        <v>3</v>
      </c>
      <c r="J55">
        <v>0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3</v>
      </c>
      <c r="C58">
        <v>3</v>
      </c>
      <c r="D58">
        <v>0</v>
      </c>
      <c r="E58">
        <v>3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3</v>
      </c>
      <c r="E60">
        <v>3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/>
  </sheetViews>
  <sheetFormatPr defaultRowHeight="16.2"/>
  <cols>
    <col min="1" max="1" width="10.6640625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s="126" t="str">
        <f>'1T'!A1</f>
        <v>第十二週</v>
      </c>
      <c r="B1" s="205" t="s">
        <v>137</v>
      </c>
      <c r="C1" s="205"/>
      <c r="D1" s="205" t="s">
        <v>144</v>
      </c>
      <c r="E1" s="205"/>
      <c r="F1" s="205" t="s">
        <v>145</v>
      </c>
      <c r="G1" s="205"/>
      <c r="H1" s="205" t="s">
        <v>184</v>
      </c>
      <c r="I1" s="205"/>
      <c r="J1" s="205" t="s">
        <v>147</v>
      </c>
      <c r="K1" s="205"/>
      <c r="L1" s="113"/>
    </row>
    <row r="2" spans="1:18" ht="16.8" thickBot="1">
      <c r="A2" s="207" t="str">
        <f>'1T'!A2</f>
        <v>11/17~11/21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0</v>
      </c>
      <c r="H3" s="115">
        <v>0</v>
      </c>
      <c r="I3" s="116">
        <v>0</v>
      </c>
      <c r="J3" s="121">
        <v>0</v>
      </c>
      <c r="K3" s="116">
        <v>3</v>
      </c>
      <c r="L3" s="124"/>
      <c r="M3" s="52" t="s">
        <v>16</v>
      </c>
      <c r="N3">
        <f>$B$18+$C$18</f>
        <v>3</v>
      </c>
      <c r="O3">
        <f>D18+E18</f>
        <v>3</v>
      </c>
      <c r="P3">
        <f>F18+G18</f>
        <v>0</v>
      </c>
      <c r="Q3">
        <f>H18+I18</f>
        <v>0</v>
      </c>
      <c r="R3">
        <f>J18+K18</f>
        <v>6</v>
      </c>
    </row>
    <row r="4" spans="1:18">
      <c r="A4" s="135" t="s">
        <v>151</v>
      </c>
      <c r="B4" s="117">
        <v>0</v>
      </c>
      <c r="C4" s="118">
        <v>0</v>
      </c>
      <c r="D4" s="117">
        <v>3</v>
      </c>
      <c r="E4" s="118">
        <v>0</v>
      </c>
      <c r="F4" s="117">
        <v>3</v>
      </c>
      <c r="G4" s="118">
        <v>0</v>
      </c>
      <c r="H4" s="117">
        <v>0</v>
      </c>
      <c r="I4" s="118">
        <v>0</v>
      </c>
      <c r="J4" s="122">
        <v>0</v>
      </c>
      <c r="K4" s="118">
        <v>3</v>
      </c>
      <c r="L4" s="124"/>
      <c r="M4" s="152" t="s">
        <v>17</v>
      </c>
      <c r="N4">
        <f>$B$30+$C$30</f>
        <v>0</v>
      </c>
      <c r="O4">
        <f>D30+E30</f>
        <v>0</v>
      </c>
      <c r="P4">
        <f>F30+G30</f>
        <v>0</v>
      </c>
      <c r="Q4">
        <f>H30+I30</f>
        <v>6</v>
      </c>
      <c r="R4">
        <f>J30+K30</f>
        <v>0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3</v>
      </c>
      <c r="J5" s="122">
        <v>0</v>
      </c>
      <c r="K5" s="118">
        <v>0</v>
      </c>
      <c r="L5" s="124"/>
      <c r="M5" s="152" t="s">
        <v>18</v>
      </c>
      <c r="N5">
        <f>$B$17+$C$17</f>
        <v>3</v>
      </c>
      <c r="O5">
        <f>D17+E17</f>
        <v>0</v>
      </c>
      <c r="P5">
        <f>F17+G17</f>
        <v>0</v>
      </c>
      <c r="Q5">
        <f>H17+I17</f>
        <v>3</v>
      </c>
      <c r="R5">
        <f>J17+K17</f>
        <v>9</v>
      </c>
    </row>
    <row r="6" spans="1:18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3</v>
      </c>
      <c r="J6" s="122">
        <v>0</v>
      </c>
      <c r="K6" s="118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3</v>
      </c>
      <c r="I7" s="118">
        <v>0</v>
      </c>
      <c r="J7" s="122">
        <v>0</v>
      </c>
      <c r="K7" s="118">
        <v>0</v>
      </c>
      <c r="L7" s="124"/>
      <c r="M7" s="152" t="s">
        <v>20</v>
      </c>
      <c r="N7">
        <f>$B$25+$C$25</f>
        <v>0</v>
      </c>
      <c r="O7">
        <f>D25+E25</f>
        <v>3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8" t="s">
        <v>155</v>
      </c>
      <c r="B8" s="117">
        <v>3</v>
      </c>
      <c r="C8" s="118">
        <v>0</v>
      </c>
      <c r="D8" s="117">
        <v>9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8">
        <v>0</v>
      </c>
      <c r="L8" s="124"/>
      <c r="M8" s="152" t="s">
        <v>77</v>
      </c>
      <c r="N8">
        <f>$B$24+$C$24</f>
        <v>0</v>
      </c>
      <c r="O8">
        <f>D24+E24</f>
        <v>3</v>
      </c>
      <c r="P8">
        <f>F24+G24</f>
        <v>3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3</v>
      </c>
      <c r="H9" s="117">
        <v>0</v>
      </c>
      <c r="I9" s="118">
        <v>0</v>
      </c>
      <c r="J9" s="122">
        <v>0</v>
      </c>
      <c r="K9" s="118">
        <v>0</v>
      </c>
      <c r="L9" s="124"/>
      <c r="M9" s="152" t="s">
        <v>57</v>
      </c>
      <c r="N9">
        <f>B33+C33</f>
        <v>3</v>
      </c>
      <c r="O9">
        <f>D33+E33</f>
        <v>0</v>
      </c>
      <c r="P9">
        <f>F33+G33</f>
        <v>3</v>
      </c>
      <c r="Q9">
        <f>H33+I33</f>
        <v>0</v>
      </c>
      <c r="R9">
        <f>J33+K33</f>
        <v>0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3</v>
      </c>
      <c r="O10">
        <f>D31+E31</f>
        <v>3</v>
      </c>
      <c r="P10">
        <f>F31+G31</f>
        <v>0</v>
      </c>
      <c r="Q10">
        <f>H31+I31</f>
        <v>3</v>
      </c>
      <c r="R10">
        <f>J31+K31</f>
        <v>0</v>
      </c>
    </row>
    <row r="11" spans="1:18">
      <c r="A11" s="140" t="s">
        <v>157</v>
      </c>
      <c r="B11" s="117">
        <v>3</v>
      </c>
      <c r="C11" s="118">
        <v>0</v>
      </c>
      <c r="D11" s="117">
        <v>0</v>
      </c>
      <c r="E11" s="118">
        <v>0</v>
      </c>
      <c r="F11" s="117">
        <v>3</v>
      </c>
      <c r="G11" s="118">
        <v>0</v>
      </c>
      <c r="H11" s="117">
        <v>0</v>
      </c>
      <c r="I11" s="118">
        <v>0</v>
      </c>
      <c r="J11" s="122">
        <v>3</v>
      </c>
      <c r="K11" s="118">
        <v>0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3</v>
      </c>
      <c r="E12" s="118">
        <v>0</v>
      </c>
      <c r="F12" s="117">
        <v>9</v>
      </c>
      <c r="G12" s="118">
        <v>0</v>
      </c>
      <c r="H12" s="117">
        <v>0</v>
      </c>
      <c r="I12" s="118">
        <v>0</v>
      </c>
      <c r="J12" s="122">
        <v>3</v>
      </c>
      <c r="K12" s="118">
        <v>3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3</v>
      </c>
      <c r="Q12">
        <f>H29+I29</f>
        <v>3</v>
      </c>
      <c r="R12">
        <f>J29+K29</f>
        <v>0</v>
      </c>
    </row>
    <row r="13" spans="1:18">
      <c r="A13" s="146" t="s">
        <v>160</v>
      </c>
      <c r="B13" s="117">
        <v>0</v>
      </c>
      <c r="C13" s="118">
        <v>0</v>
      </c>
      <c r="D13" s="117">
        <v>0</v>
      </c>
      <c r="E13" s="118">
        <v>3</v>
      </c>
      <c r="F13" s="117">
        <v>0</v>
      </c>
      <c r="G13" s="118">
        <v>3</v>
      </c>
      <c r="H13" s="117">
        <v>0</v>
      </c>
      <c r="I13" s="118">
        <v>0</v>
      </c>
      <c r="J13" s="122">
        <v>0</v>
      </c>
      <c r="K13" s="118">
        <v>3</v>
      </c>
      <c r="L13" s="124"/>
      <c r="M13" s="152" t="s">
        <v>25</v>
      </c>
      <c r="N13">
        <f>B4+C4</f>
        <v>0</v>
      </c>
      <c r="O13">
        <f>D4+E4</f>
        <v>3</v>
      </c>
      <c r="P13">
        <f>F4+G4</f>
        <v>3</v>
      </c>
      <c r="Q13">
        <f>H4+I4</f>
        <v>0</v>
      </c>
      <c r="R13">
        <f>J4+K4</f>
        <v>3</v>
      </c>
    </row>
    <row r="14" spans="1:18">
      <c r="A14" s="142" t="s">
        <v>161</v>
      </c>
      <c r="B14" s="117">
        <v>0</v>
      </c>
      <c r="C14" s="118">
        <v>0</v>
      </c>
      <c r="D14" s="117">
        <v>0</v>
      </c>
      <c r="E14" s="118">
        <v>0</v>
      </c>
      <c r="F14" s="117">
        <v>0</v>
      </c>
      <c r="G14" s="118">
        <v>0</v>
      </c>
      <c r="H14" s="117">
        <v>0</v>
      </c>
      <c r="I14" s="118">
        <v>3</v>
      </c>
      <c r="J14" s="122">
        <v>0</v>
      </c>
      <c r="K14" s="118">
        <v>0</v>
      </c>
      <c r="L14" s="124"/>
      <c r="M14" s="152" t="s">
        <v>79</v>
      </c>
      <c r="N14">
        <f>B27+C27</f>
        <v>0</v>
      </c>
      <c r="O14">
        <f>D27+E27</f>
        <v>0</v>
      </c>
      <c r="P14">
        <f>F27+G27</f>
        <v>3</v>
      </c>
      <c r="Q14">
        <f>H27+I27</f>
        <v>0</v>
      </c>
      <c r="R14">
        <f>J27+K27</f>
        <v>3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3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3</v>
      </c>
      <c r="R15">
        <f>J6+K6</f>
        <v>0</v>
      </c>
    </row>
    <row r="16" spans="1:18" ht="16.8" thickBot="1">
      <c r="A16" s="147" t="s">
        <v>158</v>
      </c>
      <c r="B16" s="117">
        <v>0</v>
      </c>
      <c r="C16" s="118">
        <v>3</v>
      </c>
      <c r="D16" s="117">
        <v>0</v>
      </c>
      <c r="E16" s="118">
        <v>0</v>
      </c>
      <c r="F16" s="117">
        <v>0</v>
      </c>
      <c r="G16" s="118">
        <v>0</v>
      </c>
      <c r="H16" s="117">
        <v>0</v>
      </c>
      <c r="I16" s="118">
        <v>0</v>
      </c>
      <c r="J16" s="122">
        <v>0</v>
      </c>
      <c r="K16" s="118">
        <v>3</v>
      </c>
      <c r="L16" s="124"/>
      <c r="M16" s="152" t="s">
        <v>27</v>
      </c>
      <c r="N16">
        <f>B26+C26</f>
        <v>3</v>
      </c>
      <c r="O16">
        <f>D26+E26</f>
        <v>0</v>
      </c>
      <c r="P16">
        <f>F26+G26</f>
        <v>3</v>
      </c>
      <c r="Q16">
        <f>H26+I26</f>
        <v>0</v>
      </c>
      <c r="R16">
        <f>J26+K26</f>
        <v>0</v>
      </c>
    </row>
    <row r="17" spans="1:18" ht="16.8" thickBot="1">
      <c r="A17" s="143" t="s">
        <v>163</v>
      </c>
      <c r="B17" s="117">
        <v>0</v>
      </c>
      <c r="C17" s="118">
        <v>3</v>
      </c>
      <c r="D17" s="117">
        <v>0</v>
      </c>
      <c r="E17" s="118">
        <v>0</v>
      </c>
      <c r="F17" s="117">
        <v>0</v>
      </c>
      <c r="G17" s="118">
        <v>0</v>
      </c>
      <c r="H17" s="117">
        <v>0</v>
      </c>
      <c r="I17" s="118">
        <v>3</v>
      </c>
      <c r="J17" s="122">
        <v>6</v>
      </c>
      <c r="K17" s="118">
        <v>3</v>
      </c>
      <c r="L17" s="124"/>
      <c r="M17" s="153" t="s">
        <v>28</v>
      </c>
      <c r="N17">
        <f>B32+C32</f>
        <v>0</v>
      </c>
      <c r="O17">
        <f>D32+E32</f>
        <v>3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3</v>
      </c>
      <c r="C18" s="118">
        <v>0</v>
      </c>
      <c r="D18" s="117">
        <v>0</v>
      </c>
      <c r="E18" s="118">
        <v>3</v>
      </c>
      <c r="F18" s="117">
        <v>0</v>
      </c>
      <c r="G18" s="118">
        <v>0</v>
      </c>
      <c r="H18" s="117">
        <v>0</v>
      </c>
      <c r="I18" s="118">
        <v>0</v>
      </c>
      <c r="J18" s="122">
        <v>3</v>
      </c>
      <c r="K18" s="118">
        <v>3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3</v>
      </c>
      <c r="O19">
        <f>D8+E8</f>
        <v>9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3</v>
      </c>
      <c r="K20" s="118">
        <v>0</v>
      </c>
      <c r="L20" s="124"/>
      <c r="M20" s="152" t="s">
        <v>3</v>
      </c>
      <c r="N20">
        <f>B22+C22</f>
        <v>0</v>
      </c>
      <c r="O20">
        <f>D22+E22</f>
        <v>0</v>
      </c>
      <c r="P20">
        <f>F22+G22</f>
        <v>0</v>
      </c>
      <c r="Q20">
        <f>H22+I22</f>
        <v>0</v>
      </c>
      <c r="R20">
        <f>J22+K22</f>
        <v>0</v>
      </c>
    </row>
    <row r="21" spans="1:18">
      <c r="A21" s="146" t="s">
        <v>167</v>
      </c>
      <c r="B21" s="117">
        <v>0</v>
      </c>
      <c r="C21" s="118">
        <v>0</v>
      </c>
      <c r="D21" s="117">
        <v>0</v>
      </c>
      <c r="E21" s="118">
        <v>0</v>
      </c>
      <c r="F21" s="117">
        <v>0</v>
      </c>
      <c r="G21" s="118">
        <v>3</v>
      </c>
      <c r="H21" s="117">
        <v>0</v>
      </c>
      <c r="I21" s="118">
        <v>3</v>
      </c>
      <c r="J21" s="122">
        <v>0</v>
      </c>
      <c r="K21" s="118">
        <v>3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3</v>
      </c>
    </row>
    <row r="22" spans="1:18" ht="16.8" thickBot="1">
      <c r="A22" s="147" t="s">
        <v>168</v>
      </c>
      <c r="B22" s="117">
        <v>0</v>
      </c>
      <c r="C22" s="118">
        <v>0</v>
      </c>
      <c r="D22" s="117">
        <v>0</v>
      </c>
      <c r="E22" s="118">
        <v>0</v>
      </c>
      <c r="F22" s="117">
        <v>0</v>
      </c>
      <c r="G22" s="118">
        <v>0</v>
      </c>
      <c r="H22" s="117">
        <v>0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0</v>
      </c>
      <c r="O23">
        <f>D10+E10+D13+E13</f>
        <v>3</v>
      </c>
      <c r="P23">
        <f>F10+G10+F13+G13</f>
        <v>3</v>
      </c>
      <c r="Q23">
        <f>H10+I10+H13+I13</f>
        <v>0</v>
      </c>
      <c r="R23">
        <f>J10+K10+J13+K13</f>
        <v>3</v>
      </c>
    </row>
    <row r="24" spans="1:18">
      <c r="A24" s="149" t="s">
        <v>170</v>
      </c>
      <c r="B24" s="117">
        <v>0</v>
      </c>
      <c r="C24" s="118">
        <v>0</v>
      </c>
      <c r="D24" s="117">
        <v>3</v>
      </c>
      <c r="E24" s="118">
        <v>0</v>
      </c>
      <c r="F24" s="117">
        <v>0</v>
      </c>
      <c r="G24" s="118">
        <v>3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3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3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0</v>
      </c>
      <c r="O25">
        <f>D21+E21</f>
        <v>0</v>
      </c>
      <c r="P25">
        <f>F21+G21</f>
        <v>3</v>
      </c>
      <c r="Q25">
        <f>H21+I21</f>
        <v>3</v>
      </c>
      <c r="R25">
        <f>J21+K21</f>
        <v>3</v>
      </c>
    </row>
    <row r="26" spans="1:18">
      <c r="A26" s="150" t="s">
        <v>172</v>
      </c>
      <c r="B26" s="117">
        <v>0</v>
      </c>
      <c r="C26" s="118">
        <v>3</v>
      </c>
      <c r="D26" s="117">
        <v>0</v>
      </c>
      <c r="E26" s="118">
        <v>0</v>
      </c>
      <c r="F26" s="117">
        <v>3</v>
      </c>
      <c r="G26" s="118">
        <v>0</v>
      </c>
      <c r="H26" s="117">
        <v>0</v>
      </c>
      <c r="I26" s="118">
        <v>0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3</v>
      </c>
      <c r="R26">
        <f>J5+K5</f>
        <v>0</v>
      </c>
    </row>
    <row r="27" spans="1:18">
      <c r="A27" s="150" t="s">
        <v>173</v>
      </c>
      <c r="B27" s="117">
        <v>0</v>
      </c>
      <c r="C27" s="118">
        <v>0</v>
      </c>
      <c r="D27" s="117">
        <v>0</v>
      </c>
      <c r="E27" s="118">
        <v>0</v>
      </c>
      <c r="F27" s="117">
        <v>3</v>
      </c>
      <c r="G27" s="118">
        <v>0</v>
      </c>
      <c r="H27" s="117">
        <v>0</v>
      </c>
      <c r="I27" s="118">
        <v>0</v>
      </c>
      <c r="J27" s="122">
        <v>0</v>
      </c>
      <c r="K27" s="118">
        <v>3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3</v>
      </c>
      <c r="R27">
        <f>J16+K16</f>
        <v>3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3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3</v>
      </c>
      <c r="G29" s="118">
        <v>0</v>
      </c>
      <c r="H29" s="117">
        <v>0</v>
      </c>
      <c r="I29" s="118">
        <v>3</v>
      </c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0</v>
      </c>
      <c r="Q29">
        <f>H3+I3</f>
        <v>0</v>
      </c>
      <c r="R29">
        <f>J3+K3</f>
        <v>3</v>
      </c>
    </row>
    <row r="30" spans="1:18">
      <c r="A30" s="138" t="s">
        <v>176</v>
      </c>
      <c r="B30" s="117">
        <v>0</v>
      </c>
      <c r="C30" s="118">
        <v>0</v>
      </c>
      <c r="D30" s="117">
        <v>0</v>
      </c>
      <c r="E30" s="118">
        <v>0</v>
      </c>
      <c r="F30" s="117">
        <v>0</v>
      </c>
      <c r="G30" s="118">
        <v>0</v>
      </c>
      <c r="H30" s="117">
        <v>0</v>
      </c>
      <c r="I30" s="118">
        <v>6</v>
      </c>
      <c r="J30" s="122">
        <v>0</v>
      </c>
      <c r="K30" s="118">
        <v>0</v>
      </c>
      <c r="L30" s="124"/>
      <c r="M30" s="152" t="s">
        <v>12</v>
      </c>
      <c r="N30">
        <f>B16+C16</f>
        <v>3</v>
      </c>
      <c r="O30">
        <f>D16+E16</f>
        <v>0</v>
      </c>
      <c r="P30">
        <f>D16+E16</f>
        <v>0</v>
      </c>
      <c r="Q30">
        <f>E16+F16</f>
        <v>0</v>
      </c>
      <c r="R30">
        <f>F16+G16</f>
        <v>0</v>
      </c>
    </row>
    <row r="31" spans="1:18">
      <c r="A31" s="138" t="s">
        <v>177</v>
      </c>
      <c r="B31" s="117">
        <v>3</v>
      </c>
      <c r="C31" s="118">
        <v>0</v>
      </c>
      <c r="D31" s="117">
        <v>3</v>
      </c>
      <c r="E31" s="118">
        <v>0</v>
      </c>
      <c r="F31" s="117">
        <v>0</v>
      </c>
      <c r="G31" s="118">
        <v>0</v>
      </c>
      <c r="H31" s="117">
        <v>3</v>
      </c>
      <c r="I31" s="118">
        <v>0</v>
      </c>
      <c r="J31" s="122">
        <v>0</v>
      </c>
      <c r="K31" s="118">
        <v>0</v>
      </c>
      <c r="L31" s="124"/>
      <c r="M31" s="152" t="s">
        <v>13</v>
      </c>
      <c r="N31">
        <f>B12+C12</f>
        <v>0</v>
      </c>
      <c r="O31">
        <f>D12+E12</f>
        <v>3</v>
      </c>
      <c r="P31">
        <f>F12+G12</f>
        <v>9</v>
      </c>
      <c r="Q31">
        <f>H12+I12</f>
        <v>0</v>
      </c>
      <c r="R31">
        <f>J12+K12</f>
        <v>6</v>
      </c>
    </row>
    <row r="32" spans="1:18">
      <c r="A32" s="138" t="s">
        <v>178</v>
      </c>
      <c r="B32" s="117">
        <v>0</v>
      </c>
      <c r="C32" s="118">
        <v>0</v>
      </c>
      <c r="D32" s="117">
        <v>3</v>
      </c>
      <c r="E32" s="118">
        <v>0</v>
      </c>
      <c r="F32" s="117">
        <v>0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3</v>
      </c>
      <c r="O32">
        <f>D11+E11</f>
        <v>0</v>
      </c>
      <c r="P32">
        <f>F11+G11</f>
        <v>3</v>
      </c>
      <c r="Q32">
        <f>H11+I11</f>
        <v>0</v>
      </c>
      <c r="R32">
        <f>J11+K11</f>
        <v>3</v>
      </c>
    </row>
    <row r="33" spans="1:18" ht="16.8" thickBot="1">
      <c r="A33" s="147" t="s">
        <v>179</v>
      </c>
      <c r="B33" s="119">
        <v>3</v>
      </c>
      <c r="C33" s="120">
        <v>0</v>
      </c>
      <c r="D33" s="119">
        <v>0</v>
      </c>
      <c r="E33" s="120">
        <v>0</v>
      </c>
      <c r="F33" s="119">
        <v>0</v>
      </c>
      <c r="G33" s="120">
        <v>3</v>
      </c>
      <c r="H33" s="119">
        <v>0</v>
      </c>
      <c r="I33" s="120">
        <v>0</v>
      </c>
      <c r="J33" s="123">
        <v>0</v>
      </c>
      <c r="K33" s="120">
        <v>0</v>
      </c>
      <c r="L33" s="124"/>
      <c r="M33" s="153" t="s">
        <v>15</v>
      </c>
      <c r="N33">
        <f>B14+C14</f>
        <v>0</v>
      </c>
      <c r="O33">
        <f>D14+E14</f>
        <v>0</v>
      </c>
      <c r="P33">
        <f>F14+G14</f>
        <v>0</v>
      </c>
      <c r="Q33">
        <f>H14+I14</f>
        <v>3</v>
      </c>
      <c r="R33">
        <f>J14+K14</f>
        <v>0</v>
      </c>
    </row>
    <row r="34" spans="1:18">
      <c r="B34" s="163"/>
      <c r="D34" s="163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9" activePane="bottomLeft" state="frozen"/>
      <selection pane="bottomLeft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s="206" t="str">
        <f>'1T'!A1</f>
        <v>第十二週</v>
      </c>
      <c r="B1" s="205" t="s">
        <v>137</v>
      </c>
      <c r="C1" s="205"/>
      <c r="D1" s="205" t="s">
        <v>144</v>
      </c>
      <c r="E1" s="205"/>
      <c r="F1" s="205" t="s">
        <v>145</v>
      </c>
      <c r="G1" s="205"/>
      <c r="H1" s="205" t="s">
        <v>146</v>
      </c>
      <c r="I1" s="205"/>
      <c r="J1" s="205" t="s">
        <v>147</v>
      </c>
      <c r="K1" s="205"/>
      <c r="L1" s="113"/>
    </row>
    <row r="2" spans="1:18" ht="16.8" thickBot="1">
      <c r="A2" s="207" t="str">
        <f>'1T'!A2</f>
        <v>11/17~11/21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6</v>
      </c>
      <c r="C3" s="116">
        <v>9</v>
      </c>
      <c r="D3" s="115">
        <v>6</v>
      </c>
      <c r="E3" s="116">
        <v>6</v>
      </c>
      <c r="F3" s="115">
        <v>6</v>
      </c>
      <c r="G3" s="116">
        <v>9</v>
      </c>
      <c r="H3" s="115">
        <v>0</v>
      </c>
      <c r="I3" s="116">
        <v>9</v>
      </c>
      <c r="J3" s="167">
        <v>3</v>
      </c>
      <c r="K3" s="164">
        <v>9</v>
      </c>
      <c r="L3" s="114"/>
      <c r="M3" s="74" t="s">
        <v>41</v>
      </c>
      <c r="N3">
        <f>B41+C41</f>
        <v>0</v>
      </c>
      <c r="O3">
        <f>D41+E41</f>
        <v>0</v>
      </c>
      <c r="P3">
        <f>F41+G41</f>
        <v>0</v>
      </c>
      <c r="Q3">
        <f>H41+I41</f>
        <v>3</v>
      </c>
      <c r="R3">
        <f>J41+K41</f>
        <v>0</v>
      </c>
    </row>
    <row r="4" spans="1:18">
      <c r="A4" t="s">
        <v>101</v>
      </c>
      <c r="B4" s="117">
        <v>0</v>
      </c>
      <c r="C4" s="118">
        <v>0</v>
      </c>
      <c r="D4" s="117">
        <v>0</v>
      </c>
      <c r="E4" s="118">
        <v>0</v>
      </c>
      <c r="F4" s="117">
        <v>0</v>
      </c>
      <c r="G4" s="118">
        <v>0</v>
      </c>
      <c r="H4" s="117">
        <v>3</v>
      </c>
      <c r="I4" s="118">
        <v>0</v>
      </c>
      <c r="J4" s="168">
        <v>0</v>
      </c>
      <c r="K4" s="165">
        <v>3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3</v>
      </c>
      <c r="Q4">
        <f>H40+I40</f>
        <v>3</v>
      </c>
      <c r="R4">
        <f>J40+K40</f>
        <v>0</v>
      </c>
    </row>
    <row r="5" spans="1:18">
      <c r="A5" t="s">
        <v>100</v>
      </c>
      <c r="B5" s="117">
        <v>0</v>
      </c>
      <c r="C5" s="118">
        <v>0</v>
      </c>
      <c r="D5" s="117">
        <v>3</v>
      </c>
      <c r="E5" s="118">
        <v>0</v>
      </c>
      <c r="F5" s="117">
        <v>0</v>
      </c>
      <c r="G5" s="118">
        <v>3</v>
      </c>
      <c r="H5" s="117">
        <v>3</v>
      </c>
      <c r="I5" s="118">
        <v>0</v>
      </c>
      <c r="J5" s="168">
        <v>0</v>
      </c>
      <c r="K5" s="165">
        <v>0</v>
      </c>
      <c r="L5" s="114"/>
      <c r="M5" s="53" t="s">
        <v>29</v>
      </c>
      <c r="N5">
        <f>B42+C42</f>
        <v>9</v>
      </c>
      <c r="O5">
        <f>D42+E42</f>
        <v>0</v>
      </c>
      <c r="P5">
        <f>F42+G42</f>
        <v>0</v>
      </c>
      <c r="Q5">
        <f>H42+I42</f>
        <v>0</v>
      </c>
      <c r="R5">
        <f>J42+K42</f>
        <v>6</v>
      </c>
    </row>
    <row r="6" spans="1:18">
      <c r="A6" t="s">
        <v>99</v>
      </c>
      <c r="B6" s="117">
        <v>6</v>
      </c>
      <c r="C6" s="118">
        <v>0</v>
      </c>
      <c r="D6" s="117">
        <v>3</v>
      </c>
      <c r="E6" s="118">
        <v>3</v>
      </c>
      <c r="F6" s="117">
        <v>3</v>
      </c>
      <c r="G6" s="118">
        <v>3</v>
      </c>
      <c r="H6" s="117">
        <v>3</v>
      </c>
      <c r="I6" s="118">
        <v>6</v>
      </c>
      <c r="J6" s="168">
        <v>3</v>
      </c>
      <c r="K6" s="165">
        <v>6</v>
      </c>
      <c r="L6" s="114"/>
      <c r="M6" s="53" t="s">
        <v>30</v>
      </c>
      <c r="N6">
        <f>B39+C39</f>
        <v>6</v>
      </c>
      <c r="O6">
        <f>D39+E39</f>
        <v>0</v>
      </c>
      <c r="P6">
        <f>F39+G39</f>
        <v>3</v>
      </c>
      <c r="Q6">
        <f>H39+I39</f>
        <v>3</v>
      </c>
      <c r="R6">
        <f>J39+K39</f>
        <v>3</v>
      </c>
    </row>
    <row r="7" spans="1:18">
      <c r="A7" t="s">
        <v>98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68">
        <v>0</v>
      </c>
      <c r="K7" s="165">
        <v>0</v>
      </c>
      <c r="L7" s="114"/>
      <c r="M7" s="53" t="s">
        <v>31</v>
      </c>
      <c r="N7">
        <f>B38+C38</f>
        <v>0</v>
      </c>
      <c r="O7">
        <f>D38+E38</f>
        <v>6</v>
      </c>
      <c r="P7">
        <f>F38+G38</f>
        <v>3</v>
      </c>
      <c r="Q7">
        <f>H38+I38</f>
        <v>9</v>
      </c>
      <c r="R7">
        <f>J38+K38</f>
        <v>3</v>
      </c>
    </row>
    <row r="8" spans="1:18">
      <c r="A8" t="s">
        <v>108</v>
      </c>
      <c r="B8" s="117">
        <v>0</v>
      </c>
      <c r="C8" s="118">
        <v>0</v>
      </c>
      <c r="D8" s="117">
        <v>3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68">
        <v>3</v>
      </c>
      <c r="K8" s="165">
        <v>0</v>
      </c>
      <c r="L8" s="114"/>
      <c r="M8" s="53" t="s">
        <v>80</v>
      </c>
      <c r="N8">
        <f>B37+C37</f>
        <v>0</v>
      </c>
      <c r="O8">
        <f>D37+E37</f>
        <v>0</v>
      </c>
      <c r="P8">
        <f>F37+G37</f>
        <v>0</v>
      </c>
      <c r="Q8">
        <f>H37+I37</f>
        <v>0</v>
      </c>
      <c r="R8">
        <f>J37+K37</f>
        <v>0</v>
      </c>
    </row>
    <row r="9" spans="1:18">
      <c r="A9" t="s">
        <v>107</v>
      </c>
      <c r="B9" s="117">
        <v>3</v>
      </c>
      <c r="C9" s="118">
        <v>0</v>
      </c>
      <c r="D9" s="117">
        <v>0</v>
      </c>
      <c r="E9" s="118">
        <v>3</v>
      </c>
      <c r="F9" s="117">
        <v>0</v>
      </c>
      <c r="G9" s="118">
        <v>0</v>
      </c>
      <c r="H9" s="117">
        <v>0</v>
      </c>
      <c r="I9" s="118">
        <v>0</v>
      </c>
      <c r="J9" s="168">
        <v>0</v>
      </c>
      <c r="K9" s="165">
        <v>0</v>
      </c>
      <c r="L9" s="114"/>
      <c r="M9" s="53" t="s">
        <v>58</v>
      </c>
      <c r="N9">
        <f>B36+C36</f>
        <v>0</v>
      </c>
      <c r="O9">
        <f>D36+E36</f>
        <v>0</v>
      </c>
      <c r="P9">
        <f>F36+G36</f>
        <v>0</v>
      </c>
      <c r="Q9">
        <f>H36+I36</f>
        <v>0</v>
      </c>
      <c r="R9">
        <f>J36+K36</f>
        <v>0</v>
      </c>
    </row>
    <row r="10" spans="1:18">
      <c r="A10" t="s">
        <v>106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68">
        <v>0</v>
      </c>
      <c r="K10" s="165">
        <v>0</v>
      </c>
      <c r="L10" s="114"/>
      <c r="M10" s="53" t="s">
        <v>33</v>
      </c>
      <c r="N10">
        <f>B27+C27</f>
        <v>0</v>
      </c>
      <c r="O10">
        <f>D27+E27</f>
        <v>3</v>
      </c>
      <c r="P10">
        <f>F27+G27</f>
        <v>0</v>
      </c>
      <c r="Q10">
        <f>H27+I27</f>
        <v>6</v>
      </c>
      <c r="R10">
        <f>J27+K27</f>
        <v>6</v>
      </c>
    </row>
    <row r="11" spans="1:18">
      <c r="A11" t="s">
        <v>105</v>
      </c>
      <c r="B11" s="117">
        <v>3</v>
      </c>
      <c r="C11" s="118">
        <v>3</v>
      </c>
      <c r="D11" s="117">
        <v>3</v>
      </c>
      <c r="E11" s="118">
        <v>3</v>
      </c>
      <c r="F11" s="117">
        <v>0</v>
      </c>
      <c r="G11" s="118">
        <v>3</v>
      </c>
      <c r="H11" s="117">
        <v>3</v>
      </c>
      <c r="I11" s="118">
        <v>0</v>
      </c>
      <c r="J11" s="168">
        <v>0</v>
      </c>
      <c r="K11" s="165">
        <v>0</v>
      </c>
      <c r="L11" s="114"/>
      <c r="M11" s="53" t="s">
        <v>85</v>
      </c>
      <c r="N11">
        <f>B28+C28</f>
        <v>0</v>
      </c>
      <c r="O11">
        <f>D28+E28</f>
        <v>3</v>
      </c>
      <c r="P11">
        <f>F28+G28</f>
        <v>0</v>
      </c>
      <c r="Q11">
        <f>H28+I28</f>
        <v>0</v>
      </c>
      <c r="R11">
        <f>J28+K28</f>
        <v>3</v>
      </c>
    </row>
    <row r="12" spans="1:18">
      <c r="A12" s="177" t="s">
        <v>109</v>
      </c>
      <c r="B12" s="117">
        <v>9</v>
      </c>
      <c r="C12" s="118">
        <v>3</v>
      </c>
      <c r="D12" s="117">
        <v>3</v>
      </c>
      <c r="E12" s="118">
        <v>0</v>
      </c>
      <c r="F12" s="117">
        <v>6</v>
      </c>
      <c r="G12" s="118">
        <v>3</v>
      </c>
      <c r="H12" s="117">
        <v>0</v>
      </c>
      <c r="I12" s="118">
        <v>0</v>
      </c>
      <c r="J12" s="168">
        <v>0</v>
      </c>
      <c r="K12" s="165">
        <v>0</v>
      </c>
      <c r="L12" s="114"/>
      <c r="M12" s="53" t="s">
        <v>86</v>
      </c>
      <c r="N12">
        <f>B29+C29</f>
        <v>3</v>
      </c>
      <c r="O12">
        <f>D29+E29</f>
        <v>3</v>
      </c>
      <c r="P12">
        <f>F29+G29</f>
        <v>3</v>
      </c>
      <c r="Q12">
        <f>H29+I29</f>
        <v>0</v>
      </c>
      <c r="R12">
        <f>J29+K29</f>
        <v>3</v>
      </c>
    </row>
    <row r="13" spans="1:18">
      <c r="A13" s="177" t="s">
        <v>110</v>
      </c>
      <c r="B13" s="117">
        <v>0</v>
      </c>
      <c r="C13" s="118">
        <v>3</v>
      </c>
      <c r="D13" s="117">
        <v>0</v>
      </c>
      <c r="E13" s="118">
        <v>0</v>
      </c>
      <c r="F13" s="117">
        <v>3</v>
      </c>
      <c r="G13" s="118">
        <v>0</v>
      </c>
      <c r="H13" s="117">
        <v>0</v>
      </c>
      <c r="I13" s="118">
        <v>0</v>
      </c>
      <c r="J13" s="168">
        <v>0</v>
      </c>
      <c r="K13" s="165">
        <v>0</v>
      </c>
      <c r="L13" s="114"/>
      <c r="M13" s="53" t="s">
        <v>36</v>
      </c>
      <c r="N13">
        <f>B43+C43</f>
        <v>12</v>
      </c>
      <c r="O13">
        <f>D43+E43</f>
        <v>0</v>
      </c>
      <c r="P13">
        <f>F43+G43</f>
        <v>6</v>
      </c>
      <c r="Q13">
        <f>H43+I43</f>
        <v>0</v>
      </c>
      <c r="R13">
        <f>J43+K43</f>
        <v>12</v>
      </c>
    </row>
    <row r="14" spans="1:18">
      <c r="A14" s="177" t="s">
        <v>97</v>
      </c>
      <c r="B14" s="117">
        <v>6</v>
      </c>
      <c r="C14" s="118">
        <v>6</v>
      </c>
      <c r="D14" s="117">
        <v>0</v>
      </c>
      <c r="E14" s="118">
        <v>3</v>
      </c>
      <c r="F14" s="117">
        <v>3</v>
      </c>
      <c r="G14" s="118">
        <v>3</v>
      </c>
      <c r="H14" s="117">
        <v>0</v>
      </c>
      <c r="I14" s="118">
        <v>6</v>
      </c>
      <c r="J14" s="168">
        <v>0</v>
      </c>
      <c r="K14" s="165">
        <v>9</v>
      </c>
      <c r="L14" s="114"/>
      <c r="M14" s="53" t="s">
        <v>37</v>
      </c>
      <c r="N14">
        <f>B47+C47</f>
        <v>3</v>
      </c>
      <c r="O14">
        <f>D47+E47</f>
        <v>0</v>
      </c>
      <c r="P14">
        <f>F47+G47</f>
        <v>0</v>
      </c>
      <c r="Q14">
        <f>H47+I47</f>
        <v>3</v>
      </c>
      <c r="R14">
        <f>J47+K47</f>
        <v>6</v>
      </c>
    </row>
    <row r="15" spans="1:18">
      <c r="A15" s="177" t="s">
        <v>111</v>
      </c>
      <c r="B15" s="117">
        <v>0</v>
      </c>
      <c r="C15" s="118">
        <v>9</v>
      </c>
      <c r="D15" s="117">
        <v>3</v>
      </c>
      <c r="E15" s="118">
        <v>3</v>
      </c>
      <c r="F15" s="117">
        <v>0</v>
      </c>
      <c r="G15" s="118">
        <v>0</v>
      </c>
      <c r="H15" s="117">
        <v>3</v>
      </c>
      <c r="I15" s="118">
        <v>0</v>
      </c>
      <c r="J15" s="168">
        <v>0</v>
      </c>
      <c r="K15" s="165">
        <v>0</v>
      </c>
      <c r="L15" s="114"/>
      <c r="M15" s="53" t="s">
        <v>38</v>
      </c>
      <c r="N15">
        <f>B46+C46</f>
        <v>3</v>
      </c>
      <c r="O15">
        <f>D46+E46</f>
        <v>0</v>
      </c>
      <c r="P15">
        <f>F46+G46</f>
        <v>3</v>
      </c>
      <c r="Q15">
        <f>H46+I46</f>
        <v>3</v>
      </c>
      <c r="R15">
        <f>J46+K46</f>
        <v>0</v>
      </c>
    </row>
    <row r="16" spans="1:18">
      <c r="A16" s="177" t="s">
        <v>26</v>
      </c>
      <c r="B16" s="117">
        <v>3</v>
      </c>
      <c r="C16" s="118">
        <v>6</v>
      </c>
      <c r="D16" s="117">
        <v>0</v>
      </c>
      <c r="E16" s="118">
        <v>0</v>
      </c>
      <c r="F16" s="117">
        <v>0</v>
      </c>
      <c r="G16" s="118">
        <v>0</v>
      </c>
      <c r="H16" s="117">
        <v>0</v>
      </c>
      <c r="I16" s="118">
        <v>3</v>
      </c>
      <c r="J16" s="168">
        <v>3</v>
      </c>
      <c r="K16" s="165">
        <v>6</v>
      </c>
      <c r="L16" s="114"/>
      <c r="M16" s="53" t="s">
        <v>39</v>
      </c>
      <c r="N16">
        <f>B45+C45</f>
        <v>6</v>
      </c>
      <c r="O16">
        <f>D45+E45</f>
        <v>0</v>
      </c>
      <c r="P16">
        <f>F45+G45</f>
        <v>6</v>
      </c>
      <c r="Q16">
        <f>H45+I45</f>
        <v>3</v>
      </c>
      <c r="R16">
        <f>J45+K45</f>
        <v>6</v>
      </c>
    </row>
    <row r="17" spans="1:18" ht="16.8" thickBot="1">
      <c r="A17" s="177" t="s">
        <v>112</v>
      </c>
      <c r="B17" s="117">
        <v>3</v>
      </c>
      <c r="C17" s="118">
        <v>6</v>
      </c>
      <c r="D17" s="117">
        <v>0</v>
      </c>
      <c r="E17" s="118">
        <v>0</v>
      </c>
      <c r="F17" s="117">
        <v>0</v>
      </c>
      <c r="G17" s="118">
        <v>0</v>
      </c>
      <c r="H17" s="117">
        <v>0</v>
      </c>
      <c r="I17" s="118">
        <v>0</v>
      </c>
      <c r="J17" s="168">
        <v>0</v>
      </c>
      <c r="K17" s="165">
        <v>0</v>
      </c>
      <c r="L17" s="114"/>
      <c r="M17" s="54" t="s">
        <v>89</v>
      </c>
      <c r="N17">
        <f>B44+C44</f>
        <v>6</v>
      </c>
      <c r="O17">
        <f>D44+E44</f>
        <v>0</v>
      </c>
      <c r="P17">
        <f>F44+G44</f>
        <v>3</v>
      </c>
      <c r="Q17">
        <f>H44+I44</f>
        <v>3</v>
      </c>
      <c r="R17">
        <f>J44+K44</f>
        <v>12</v>
      </c>
    </row>
    <row r="18" spans="1:18" ht="16.8" thickBot="1">
      <c r="A18" s="177" t="s">
        <v>28</v>
      </c>
      <c r="B18" s="117">
        <v>3</v>
      </c>
      <c r="C18" s="118">
        <v>6</v>
      </c>
      <c r="D18" s="117">
        <v>0</v>
      </c>
      <c r="E18" s="118">
        <v>0</v>
      </c>
      <c r="F18" s="117">
        <v>0</v>
      </c>
      <c r="G18" s="118">
        <v>0</v>
      </c>
      <c r="H18" s="117">
        <v>0</v>
      </c>
      <c r="I18" s="118">
        <v>6</v>
      </c>
      <c r="J18" s="168">
        <v>0</v>
      </c>
      <c r="K18" s="165">
        <v>3</v>
      </c>
      <c r="L18" s="124"/>
    </row>
    <row r="19" spans="1:18">
      <c r="A19" s="177" t="s">
        <v>104</v>
      </c>
      <c r="B19" s="117">
        <v>3</v>
      </c>
      <c r="C19" s="118">
        <v>3</v>
      </c>
      <c r="D19" s="117">
        <v>0</v>
      </c>
      <c r="E19" s="118">
        <v>0</v>
      </c>
      <c r="F19" s="117">
        <v>3</v>
      </c>
      <c r="G19" s="118">
        <v>6</v>
      </c>
      <c r="H19" s="117">
        <v>0</v>
      </c>
      <c r="I19" s="118">
        <v>0</v>
      </c>
      <c r="J19" s="168">
        <v>0</v>
      </c>
      <c r="K19" s="165">
        <v>0</v>
      </c>
      <c r="L19" s="114"/>
      <c r="M19" s="74" t="s">
        <v>16</v>
      </c>
      <c r="N19">
        <f>B35+C35</f>
        <v>0</v>
      </c>
      <c r="O19">
        <f>D35+E35</f>
        <v>0</v>
      </c>
      <c r="P19">
        <f>F35+G35</f>
        <v>9</v>
      </c>
      <c r="Q19">
        <f>H35+I35</f>
        <v>0</v>
      </c>
      <c r="R19">
        <f>J35+K35</f>
        <v>9</v>
      </c>
    </row>
    <row r="20" spans="1:18">
      <c r="A20" s="177" t="s">
        <v>103</v>
      </c>
      <c r="B20" s="117">
        <v>3</v>
      </c>
      <c r="C20" s="118">
        <v>0</v>
      </c>
      <c r="D20" s="117">
        <v>3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68">
        <v>0</v>
      </c>
      <c r="K20" s="165">
        <v>0</v>
      </c>
      <c r="L20" s="114"/>
      <c r="M20" s="53" t="s">
        <v>17</v>
      </c>
      <c r="N20">
        <f>B34+C34</f>
        <v>3</v>
      </c>
      <c r="O20">
        <f>D34+E34</f>
        <v>3</v>
      </c>
      <c r="P20">
        <f>F34+G34</f>
        <v>9</v>
      </c>
      <c r="Q20">
        <f>H34+I34</f>
        <v>3</v>
      </c>
      <c r="R20">
        <f>J34+K34</f>
        <v>6</v>
      </c>
    </row>
    <row r="21" spans="1:18">
      <c r="A21" s="177" t="s">
        <v>102</v>
      </c>
      <c r="B21" s="117">
        <v>0</v>
      </c>
      <c r="C21" s="118">
        <v>6</v>
      </c>
      <c r="D21" s="117">
        <v>0</v>
      </c>
      <c r="E21" s="118">
        <v>3</v>
      </c>
      <c r="F21" s="117">
        <v>0</v>
      </c>
      <c r="G21" s="118">
        <v>0</v>
      </c>
      <c r="H21" s="117">
        <v>0</v>
      </c>
      <c r="I21" s="118">
        <v>0</v>
      </c>
      <c r="J21" s="168">
        <v>0</v>
      </c>
      <c r="K21" s="165">
        <v>0</v>
      </c>
      <c r="L21" s="114"/>
      <c r="M21" s="53" t="s">
        <v>18</v>
      </c>
      <c r="N21">
        <f>B23+C23</f>
        <v>0</v>
      </c>
      <c r="O21">
        <f>D23+E23</f>
        <v>3</v>
      </c>
      <c r="P21">
        <f>F23+G23</f>
        <v>0</v>
      </c>
      <c r="Q21">
        <f>H23+I23</f>
        <v>0</v>
      </c>
      <c r="R21">
        <f>J23+K23</f>
        <v>0</v>
      </c>
    </row>
    <row r="22" spans="1:18">
      <c r="A22" t="s">
        <v>25</v>
      </c>
      <c r="B22" s="117">
        <v>3</v>
      </c>
      <c r="C22" s="118">
        <v>0</v>
      </c>
      <c r="D22" s="117">
        <v>0</v>
      </c>
      <c r="E22" s="118">
        <v>9</v>
      </c>
      <c r="F22" s="117">
        <v>0</v>
      </c>
      <c r="G22" s="118">
        <v>0</v>
      </c>
      <c r="H22" s="117">
        <v>0</v>
      </c>
      <c r="I22" s="118">
        <v>0</v>
      </c>
      <c r="J22" s="168">
        <v>0</v>
      </c>
      <c r="K22" s="165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3</v>
      </c>
    </row>
    <row r="23" spans="1:18">
      <c r="A23" t="s">
        <v>18</v>
      </c>
      <c r="B23" s="117">
        <v>0</v>
      </c>
      <c r="C23" s="118">
        <v>0</v>
      </c>
      <c r="D23" s="117">
        <v>0</v>
      </c>
      <c r="E23" s="118">
        <v>3</v>
      </c>
      <c r="F23" s="117">
        <v>0</v>
      </c>
      <c r="G23" s="118">
        <v>0</v>
      </c>
      <c r="H23" s="117">
        <v>0</v>
      </c>
      <c r="I23" s="118">
        <v>0</v>
      </c>
      <c r="J23" s="168">
        <v>0</v>
      </c>
      <c r="K23" s="165">
        <v>0</v>
      </c>
      <c r="L23" s="114"/>
      <c r="M23" s="53" t="s">
        <v>20</v>
      </c>
      <c r="N23">
        <f>B32+C32</f>
        <v>0</v>
      </c>
      <c r="O23">
        <f>D32+E32</f>
        <v>0</v>
      </c>
      <c r="P23">
        <f>F32+G32</f>
        <v>9</v>
      </c>
      <c r="Q23">
        <f>H32+I32</f>
        <v>3</v>
      </c>
      <c r="R23">
        <f>J32+K32</f>
        <v>9</v>
      </c>
    </row>
    <row r="24" spans="1:18">
      <c r="A24" t="s">
        <v>23</v>
      </c>
      <c r="B24" s="117">
        <v>3</v>
      </c>
      <c r="C24" s="118">
        <v>0</v>
      </c>
      <c r="D24" s="117">
        <v>0</v>
      </c>
      <c r="E24" s="118">
        <v>12</v>
      </c>
      <c r="F24" s="117">
        <v>0</v>
      </c>
      <c r="G24" s="118">
        <v>0</v>
      </c>
      <c r="H24" s="117">
        <v>0</v>
      </c>
      <c r="I24" s="118">
        <v>0</v>
      </c>
      <c r="J24" s="168">
        <v>0</v>
      </c>
      <c r="K24" s="165">
        <v>0</v>
      </c>
      <c r="L24" s="114"/>
      <c r="M24" s="53" t="s">
        <v>77</v>
      </c>
      <c r="N24">
        <f>B31+C31</f>
        <v>0</v>
      </c>
      <c r="O24">
        <f>D31+E31</f>
        <v>3</v>
      </c>
      <c r="P24">
        <f>F31+G31</f>
        <v>0</v>
      </c>
      <c r="Q24">
        <f>H31+I31</f>
        <v>0</v>
      </c>
      <c r="R24">
        <f>J31+K31</f>
        <v>0</v>
      </c>
    </row>
    <row r="25" spans="1:18">
      <c r="A25" t="s">
        <v>24</v>
      </c>
      <c r="B25" s="117">
        <v>0</v>
      </c>
      <c r="C25" s="118">
        <v>3</v>
      </c>
      <c r="D25" s="117">
        <v>0</v>
      </c>
      <c r="E25" s="118">
        <v>15</v>
      </c>
      <c r="F25" s="117">
        <v>0</v>
      </c>
      <c r="G25" s="118">
        <v>3</v>
      </c>
      <c r="H25" s="117">
        <v>0</v>
      </c>
      <c r="I25" s="118">
        <v>0</v>
      </c>
      <c r="J25" s="168">
        <v>0</v>
      </c>
      <c r="K25" s="165">
        <v>0</v>
      </c>
      <c r="L25" s="114"/>
      <c r="M25" s="53" t="s">
        <v>57</v>
      </c>
      <c r="N25">
        <f>B30+C30</f>
        <v>6</v>
      </c>
      <c r="O25">
        <f>D30+E30</f>
        <v>0</v>
      </c>
      <c r="P25">
        <f>F30+G30</f>
        <v>9</v>
      </c>
      <c r="Q25">
        <f>H30+I30</f>
        <v>0</v>
      </c>
      <c r="R25">
        <f>J30+K30</f>
        <v>6</v>
      </c>
    </row>
    <row r="26" spans="1:18">
      <c r="A26" t="s">
        <v>22</v>
      </c>
      <c r="B26" s="117">
        <v>0</v>
      </c>
      <c r="C26" s="118">
        <v>0</v>
      </c>
      <c r="D26" s="117">
        <v>0</v>
      </c>
      <c r="E26" s="118">
        <v>3</v>
      </c>
      <c r="F26" s="117">
        <v>0</v>
      </c>
      <c r="G26" s="118">
        <v>3</v>
      </c>
      <c r="H26" s="117">
        <v>0</v>
      </c>
      <c r="I26" s="118">
        <v>0</v>
      </c>
      <c r="J26" s="168">
        <v>0</v>
      </c>
      <c r="K26" s="165">
        <v>3</v>
      </c>
      <c r="L26" s="114"/>
      <c r="M26" s="53" t="s">
        <v>22</v>
      </c>
      <c r="N26">
        <f>B26+C26</f>
        <v>0</v>
      </c>
      <c r="O26">
        <f>D26+E26</f>
        <v>3</v>
      </c>
      <c r="P26">
        <f>F26+G26</f>
        <v>3</v>
      </c>
      <c r="Q26">
        <f>H26+I26</f>
        <v>0</v>
      </c>
      <c r="R26">
        <f>J26+K26</f>
        <v>3</v>
      </c>
    </row>
    <row r="27" spans="1:18">
      <c r="A27" t="s">
        <v>33</v>
      </c>
      <c r="B27" s="117">
        <v>0</v>
      </c>
      <c r="C27" s="118">
        <v>0</v>
      </c>
      <c r="D27" s="117">
        <v>0</v>
      </c>
      <c r="E27" s="118">
        <v>3</v>
      </c>
      <c r="F27" s="117">
        <v>0</v>
      </c>
      <c r="G27" s="118">
        <v>0</v>
      </c>
      <c r="H27" s="117">
        <v>0</v>
      </c>
      <c r="I27" s="118">
        <v>6</v>
      </c>
      <c r="J27" s="168">
        <v>0</v>
      </c>
      <c r="K27" s="165">
        <v>6</v>
      </c>
      <c r="L27" s="114"/>
      <c r="M27" s="53" t="s">
        <v>83</v>
      </c>
      <c r="N27">
        <f>B25+C25</f>
        <v>3</v>
      </c>
      <c r="O27">
        <f>D25+E25</f>
        <v>15</v>
      </c>
      <c r="P27">
        <f>F25+G25</f>
        <v>3</v>
      </c>
      <c r="Q27">
        <f>H25+I25</f>
        <v>0</v>
      </c>
      <c r="R27">
        <f>J25+K25</f>
        <v>0</v>
      </c>
    </row>
    <row r="28" spans="1:18">
      <c r="A28" t="s">
        <v>35</v>
      </c>
      <c r="B28" s="117">
        <v>0</v>
      </c>
      <c r="C28" s="118">
        <v>0</v>
      </c>
      <c r="D28" s="117">
        <v>0</v>
      </c>
      <c r="E28" s="118">
        <v>3</v>
      </c>
      <c r="F28" s="117">
        <v>0</v>
      </c>
      <c r="G28" s="118">
        <v>0</v>
      </c>
      <c r="H28" s="117">
        <v>0</v>
      </c>
      <c r="I28" s="118">
        <v>0</v>
      </c>
      <c r="J28" s="168">
        <v>0</v>
      </c>
      <c r="K28" s="165">
        <v>3</v>
      </c>
      <c r="L28" s="114"/>
      <c r="M28" s="53" t="s">
        <v>84</v>
      </c>
      <c r="N28">
        <f>B24+C24</f>
        <v>3</v>
      </c>
      <c r="O28">
        <f>D24+E24</f>
        <v>12</v>
      </c>
      <c r="P28">
        <f>F24+G24</f>
        <v>0</v>
      </c>
      <c r="Q28">
        <f>H24+I24</f>
        <v>0</v>
      </c>
      <c r="R28">
        <f>J24+K24</f>
        <v>0</v>
      </c>
    </row>
    <row r="29" spans="1:18">
      <c r="A29" t="s">
        <v>34</v>
      </c>
      <c r="B29" s="117">
        <v>3</v>
      </c>
      <c r="C29" s="118">
        <v>0</v>
      </c>
      <c r="D29" s="117">
        <v>0</v>
      </c>
      <c r="E29" s="118">
        <v>3</v>
      </c>
      <c r="F29" s="117">
        <v>0</v>
      </c>
      <c r="G29" s="118">
        <v>3</v>
      </c>
      <c r="H29" s="117">
        <v>0</v>
      </c>
      <c r="I29" s="118">
        <v>0</v>
      </c>
      <c r="J29" s="168">
        <v>0</v>
      </c>
      <c r="K29" s="165">
        <v>3</v>
      </c>
      <c r="L29" s="114"/>
      <c r="M29" s="53" t="s">
        <v>25</v>
      </c>
      <c r="N29">
        <f>B22+C22</f>
        <v>3</v>
      </c>
      <c r="O29">
        <f>D22+E22</f>
        <v>9</v>
      </c>
      <c r="P29">
        <f>F22+G22</f>
        <v>0</v>
      </c>
      <c r="Q29">
        <f>H22+I22</f>
        <v>0</v>
      </c>
      <c r="R29">
        <f>J22+K22</f>
        <v>0</v>
      </c>
    </row>
    <row r="30" spans="1:18">
      <c r="A30" s="171" t="s">
        <v>96</v>
      </c>
      <c r="B30" s="172">
        <v>3</v>
      </c>
      <c r="C30" s="173">
        <v>3</v>
      </c>
      <c r="D30" s="172">
        <v>0</v>
      </c>
      <c r="E30" s="173">
        <v>0</v>
      </c>
      <c r="F30" s="172">
        <v>0</v>
      </c>
      <c r="G30" s="173">
        <v>9</v>
      </c>
      <c r="H30" s="172">
        <v>0</v>
      </c>
      <c r="I30" s="173">
        <v>0</v>
      </c>
      <c r="J30" s="174">
        <v>3</v>
      </c>
      <c r="K30" s="175">
        <v>3</v>
      </c>
      <c r="L30" s="114"/>
      <c r="M30" s="53" t="s">
        <v>79</v>
      </c>
      <c r="N30">
        <f>B14+C14</f>
        <v>12</v>
      </c>
      <c r="O30">
        <f>D14+E14</f>
        <v>3</v>
      </c>
      <c r="P30">
        <f>F14+G14</f>
        <v>6</v>
      </c>
      <c r="Q30">
        <f>H14+I14</f>
        <v>6</v>
      </c>
      <c r="R30">
        <f>J14+K14</f>
        <v>9</v>
      </c>
    </row>
    <row r="31" spans="1:18">
      <c r="A31" s="171" t="s">
        <v>95</v>
      </c>
      <c r="B31" s="117">
        <v>0</v>
      </c>
      <c r="C31" s="118">
        <v>0</v>
      </c>
      <c r="D31" s="117">
        <v>3</v>
      </c>
      <c r="E31" s="118">
        <v>0</v>
      </c>
      <c r="F31" s="117">
        <v>0</v>
      </c>
      <c r="G31" s="118">
        <v>0</v>
      </c>
      <c r="H31" s="117">
        <v>0</v>
      </c>
      <c r="I31" s="118">
        <v>0</v>
      </c>
      <c r="J31" s="168">
        <v>0</v>
      </c>
      <c r="K31" s="165">
        <v>0</v>
      </c>
      <c r="L31" s="114"/>
      <c r="M31" s="53" t="s">
        <v>26</v>
      </c>
      <c r="N31">
        <f>B16+C16</f>
        <v>9</v>
      </c>
      <c r="O31">
        <f>D16+E16</f>
        <v>0</v>
      </c>
      <c r="P31">
        <f>F16+G16</f>
        <v>0</v>
      </c>
      <c r="Q31">
        <f>H16+I16</f>
        <v>3</v>
      </c>
      <c r="R31">
        <f>J16+K16</f>
        <v>9</v>
      </c>
    </row>
    <row r="32" spans="1:18">
      <c r="A32" s="171" t="s">
        <v>20</v>
      </c>
      <c r="B32" s="117">
        <v>0</v>
      </c>
      <c r="C32" s="118">
        <v>0</v>
      </c>
      <c r="D32" s="117">
        <v>0</v>
      </c>
      <c r="E32" s="118">
        <v>0</v>
      </c>
      <c r="F32" s="117">
        <v>3</v>
      </c>
      <c r="G32" s="118">
        <v>6</v>
      </c>
      <c r="H32" s="117">
        <v>0</v>
      </c>
      <c r="I32" s="118">
        <v>3</v>
      </c>
      <c r="J32" s="168">
        <v>3</v>
      </c>
      <c r="K32" s="165">
        <v>6</v>
      </c>
      <c r="L32" s="114"/>
      <c r="M32" s="53" t="s">
        <v>27</v>
      </c>
      <c r="N32">
        <f>B3+C3</f>
        <v>15</v>
      </c>
      <c r="O32">
        <f>D3+E3</f>
        <v>12</v>
      </c>
      <c r="P32">
        <f>F3+G3</f>
        <v>15</v>
      </c>
      <c r="Q32">
        <f>H3+I3</f>
        <v>9</v>
      </c>
      <c r="R32">
        <f>J3+K3</f>
        <v>12</v>
      </c>
    </row>
    <row r="33" spans="1:18" ht="16.8" thickBot="1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8">
        <v>3</v>
      </c>
      <c r="K33" s="165">
        <v>0</v>
      </c>
      <c r="L33" s="114"/>
      <c r="M33" s="54" t="s">
        <v>28</v>
      </c>
      <c r="N33">
        <f>B18+C18</f>
        <v>9</v>
      </c>
      <c r="O33">
        <f>D18+E18</f>
        <v>0</v>
      </c>
      <c r="P33">
        <f>F18+G18</f>
        <v>0</v>
      </c>
      <c r="Q33">
        <f>H18+I18</f>
        <v>6</v>
      </c>
      <c r="R33">
        <f>J18+K18</f>
        <v>3</v>
      </c>
    </row>
    <row r="34" spans="1:18" ht="16.8" thickBot="1">
      <c r="A34" s="171" t="s">
        <v>17</v>
      </c>
      <c r="B34" s="117">
        <v>0</v>
      </c>
      <c r="C34" s="118">
        <v>3</v>
      </c>
      <c r="D34" s="117">
        <v>3</v>
      </c>
      <c r="E34" s="118">
        <v>0</v>
      </c>
      <c r="F34" s="117">
        <v>0</v>
      </c>
      <c r="G34" s="118">
        <v>9</v>
      </c>
      <c r="H34" s="117">
        <v>0</v>
      </c>
      <c r="I34" s="118">
        <v>3</v>
      </c>
      <c r="J34" s="168">
        <v>3</v>
      </c>
      <c r="K34" s="165">
        <v>3</v>
      </c>
      <c r="L34" s="124"/>
    </row>
    <row r="35" spans="1:18">
      <c r="A35" s="171" t="s">
        <v>16</v>
      </c>
      <c r="B35" s="117">
        <v>0</v>
      </c>
      <c r="C35" s="118">
        <v>0</v>
      </c>
      <c r="D35" s="117">
        <v>0</v>
      </c>
      <c r="E35" s="118">
        <v>0</v>
      </c>
      <c r="F35" s="117">
        <v>0</v>
      </c>
      <c r="G35" s="118">
        <v>9</v>
      </c>
      <c r="H35" s="117">
        <v>0</v>
      </c>
      <c r="I35" s="118">
        <v>0</v>
      </c>
      <c r="J35" s="168">
        <v>9</v>
      </c>
      <c r="K35" s="165">
        <v>0</v>
      </c>
      <c r="L35" s="114"/>
      <c r="M35" s="74" t="s">
        <v>2</v>
      </c>
      <c r="N35">
        <f>B7+C7</f>
        <v>0</v>
      </c>
      <c r="O35">
        <f>D7+E7</f>
        <v>0</v>
      </c>
      <c r="P35">
        <f>F7+G7</f>
        <v>0</v>
      </c>
      <c r="Q35">
        <f>H7+I7</f>
        <v>0</v>
      </c>
      <c r="R35">
        <f>J7+K7</f>
        <v>0</v>
      </c>
    </row>
    <row r="36" spans="1:18">
      <c r="A36" s="176" t="s">
        <v>94</v>
      </c>
      <c r="B36" s="172">
        <v>0</v>
      </c>
      <c r="C36" s="173">
        <v>0</v>
      </c>
      <c r="D36" s="172">
        <v>0</v>
      </c>
      <c r="E36" s="173">
        <v>0</v>
      </c>
      <c r="F36" s="172">
        <v>0</v>
      </c>
      <c r="G36" s="173">
        <v>0</v>
      </c>
      <c r="H36" s="172">
        <v>0</v>
      </c>
      <c r="I36" s="173">
        <v>0</v>
      </c>
      <c r="J36" s="174">
        <v>0</v>
      </c>
      <c r="K36" s="175">
        <v>0</v>
      </c>
      <c r="L36" s="114"/>
      <c r="M36" s="53" t="s">
        <v>3</v>
      </c>
      <c r="N36">
        <f>B6+C6</f>
        <v>6</v>
      </c>
      <c r="O36">
        <f>D6+E6</f>
        <v>6</v>
      </c>
      <c r="P36">
        <f>F6+G6</f>
        <v>6</v>
      </c>
      <c r="Q36">
        <f>H6+I6</f>
        <v>9</v>
      </c>
      <c r="R36">
        <f>J6+K6</f>
        <v>9</v>
      </c>
    </row>
    <row r="37" spans="1:18">
      <c r="A37" s="176" t="s">
        <v>93</v>
      </c>
      <c r="B37" s="172">
        <v>0</v>
      </c>
      <c r="C37" s="173">
        <v>0</v>
      </c>
      <c r="D37" s="172">
        <v>0</v>
      </c>
      <c r="E37" s="173">
        <v>0</v>
      </c>
      <c r="F37" s="172">
        <v>0</v>
      </c>
      <c r="G37" s="173">
        <v>0</v>
      </c>
      <c r="H37" s="172">
        <v>0</v>
      </c>
      <c r="I37" s="173">
        <v>0</v>
      </c>
      <c r="J37" s="174">
        <v>0</v>
      </c>
      <c r="K37" s="175">
        <v>0</v>
      </c>
      <c r="L37" s="114"/>
      <c r="M37" s="53" t="s">
        <v>4</v>
      </c>
      <c r="N37">
        <f>B5+C5</f>
        <v>0</v>
      </c>
      <c r="O37">
        <f>D5+E5</f>
        <v>3</v>
      </c>
      <c r="P37">
        <f>F5+G5</f>
        <v>3</v>
      </c>
      <c r="Q37">
        <f>H5+I5</f>
        <v>3</v>
      </c>
      <c r="R37">
        <f>J5+K5</f>
        <v>0</v>
      </c>
    </row>
    <row r="38" spans="1:18">
      <c r="A38" s="176" t="s">
        <v>31</v>
      </c>
      <c r="B38" s="172">
        <v>0</v>
      </c>
      <c r="C38" s="173">
        <v>0</v>
      </c>
      <c r="D38" s="172">
        <v>0</v>
      </c>
      <c r="E38" s="173">
        <v>6</v>
      </c>
      <c r="F38" s="172">
        <v>3</v>
      </c>
      <c r="G38" s="173">
        <v>0</v>
      </c>
      <c r="H38" s="172">
        <v>0</v>
      </c>
      <c r="I38" s="173">
        <v>9</v>
      </c>
      <c r="J38" s="174">
        <v>0</v>
      </c>
      <c r="K38" s="175">
        <v>3</v>
      </c>
      <c r="L38" s="114"/>
      <c r="M38" s="53" t="s">
        <v>5</v>
      </c>
      <c r="N38">
        <f>B4+C4</f>
        <v>0</v>
      </c>
      <c r="O38">
        <f>D4+E4</f>
        <v>0</v>
      </c>
      <c r="P38">
        <f>F4+G4</f>
        <v>0</v>
      </c>
      <c r="Q38">
        <f>H4+I4</f>
        <v>3</v>
      </c>
      <c r="R38">
        <f>J4+K4</f>
        <v>3</v>
      </c>
    </row>
    <row r="39" spans="1:18">
      <c r="A39" s="176" t="s">
        <v>30</v>
      </c>
      <c r="B39" s="172">
        <v>0</v>
      </c>
      <c r="C39" s="173">
        <v>6</v>
      </c>
      <c r="D39" s="172">
        <v>0</v>
      </c>
      <c r="E39" s="173">
        <v>0</v>
      </c>
      <c r="F39" s="172">
        <v>3</v>
      </c>
      <c r="G39" s="173">
        <v>0</v>
      </c>
      <c r="H39" s="172">
        <v>0</v>
      </c>
      <c r="I39" s="173">
        <v>3</v>
      </c>
      <c r="J39" s="174">
        <v>0</v>
      </c>
      <c r="K39" s="175">
        <v>3</v>
      </c>
      <c r="L39" s="114"/>
      <c r="M39" s="53" t="s">
        <v>6</v>
      </c>
      <c r="N39">
        <f>B21+C21</f>
        <v>6</v>
      </c>
      <c r="O39">
        <f>D21+E21</f>
        <v>3</v>
      </c>
      <c r="P39">
        <f>F21+G21</f>
        <v>0</v>
      </c>
      <c r="Q39">
        <f>H21+I21</f>
        <v>0</v>
      </c>
      <c r="R39">
        <f>J21+K21</f>
        <v>0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3</v>
      </c>
      <c r="G40" s="173">
        <v>0</v>
      </c>
      <c r="H40" s="172">
        <v>0</v>
      </c>
      <c r="I40" s="173">
        <v>3</v>
      </c>
      <c r="J40" s="174">
        <v>0</v>
      </c>
      <c r="K40" s="175">
        <v>0</v>
      </c>
      <c r="L40" s="114"/>
      <c r="M40" s="53" t="s">
        <v>69</v>
      </c>
      <c r="N40">
        <f>B20+C20</f>
        <v>3</v>
      </c>
      <c r="O40">
        <f>D20+E20</f>
        <v>3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76" t="s">
        <v>41</v>
      </c>
      <c r="B41" s="172">
        <v>0</v>
      </c>
      <c r="C41" s="173">
        <v>0</v>
      </c>
      <c r="D41" s="172">
        <v>0</v>
      </c>
      <c r="E41" s="173">
        <v>0</v>
      </c>
      <c r="F41" s="172">
        <v>0</v>
      </c>
      <c r="G41" s="173">
        <v>0</v>
      </c>
      <c r="H41" s="172">
        <v>0</v>
      </c>
      <c r="I41" s="173">
        <v>3</v>
      </c>
      <c r="J41" s="174">
        <v>0</v>
      </c>
      <c r="K41" s="175">
        <v>0</v>
      </c>
      <c r="M41" s="53" t="s">
        <v>56</v>
      </c>
      <c r="N41">
        <f>B19+C19</f>
        <v>6</v>
      </c>
      <c r="O41">
        <f>D19+E19</f>
        <v>0</v>
      </c>
      <c r="P41">
        <f>F19+G19</f>
        <v>9</v>
      </c>
      <c r="Q41">
        <f>H19+I19</f>
        <v>0</v>
      </c>
      <c r="R41">
        <f>J19+K19</f>
        <v>0</v>
      </c>
    </row>
    <row r="42" spans="1:18">
      <c r="A42" s="171" t="s">
        <v>29</v>
      </c>
      <c r="B42" s="117">
        <v>0</v>
      </c>
      <c r="C42" s="118">
        <v>9</v>
      </c>
      <c r="D42" s="117">
        <v>0</v>
      </c>
      <c r="E42" s="118">
        <v>0</v>
      </c>
      <c r="F42" s="117">
        <v>0</v>
      </c>
      <c r="G42" s="118">
        <v>0</v>
      </c>
      <c r="H42" s="117">
        <v>0</v>
      </c>
      <c r="I42" s="118">
        <v>0</v>
      </c>
      <c r="J42" s="168">
        <v>0</v>
      </c>
      <c r="K42" s="165">
        <v>6</v>
      </c>
      <c r="L42" s="114"/>
      <c r="M42" s="53" t="s">
        <v>8</v>
      </c>
      <c r="N42">
        <f>B11+C11</f>
        <v>6</v>
      </c>
      <c r="O42">
        <f>D11+E11</f>
        <v>6</v>
      </c>
      <c r="P42">
        <f>F11+G11</f>
        <v>3</v>
      </c>
      <c r="Q42">
        <f>H11+I11</f>
        <v>3</v>
      </c>
      <c r="R42">
        <f>J11+K11</f>
        <v>0</v>
      </c>
    </row>
    <row r="43" spans="1:18">
      <c r="A43" s="171" t="s">
        <v>36</v>
      </c>
      <c r="B43" s="117">
        <v>3</v>
      </c>
      <c r="C43" s="118">
        <v>9</v>
      </c>
      <c r="D43" s="117">
        <v>0</v>
      </c>
      <c r="E43" s="118">
        <v>0</v>
      </c>
      <c r="F43" s="117">
        <v>0</v>
      </c>
      <c r="G43" s="118">
        <v>6</v>
      </c>
      <c r="H43" s="117">
        <v>0</v>
      </c>
      <c r="I43" s="118">
        <v>0</v>
      </c>
      <c r="J43" s="168">
        <v>0</v>
      </c>
      <c r="K43" s="165">
        <v>12</v>
      </c>
      <c r="L43" s="114"/>
      <c r="M43" s="53" t="s">
        <v>10</v>
      </c>
      <c r="N43">
        <f>B10+C10</f>
        <v>0</v>
      </c>
      <c r="O43">
        <f>D10+E10</f>
        <v>0</v>
      </c>
      <c r="P43">
        <f>F10+G10</f>
        <v>0</v>
      </c>
      <c r="Q43">
        <f>H10+I10</f>
        <v>0</v>
      </c>
      <c r="R43">
        <f>J10+K10</f>
        <v>0</v>
      </c>
    </row>
    <row r="44" spans="1:18">
      <c r="A44" s="171" t="s">
        <v>40</v>
      </c>
      <c r="B44" s="117">
        <v>0</v>
      </c>
      <c r="C44" s="118">
        <v>6</v>
      </c>
      <c r="D44" s="117">
        <v>0</v>
      </c>
      <c r="E44" s="118">
        <v>0</v>
      </c>
      <c r="F44" s="117">
        <v>0</v>
      </c>
      <c r="G44" s="118">
        <v>3</v>
      </c>
      <c r="H44" s="117">
        <v>3</v>
      </c>
      <c r="I44" s="118">
        <v>0</v>
      </c>
      <c r="J44" s="168">
        <v>0</v>
      </c>
      <c r="K44" s="165">
        <v>12</v>
      </c>
      <c r="L44" s="114"/>
      <c r="M44" s="53" t="s">
        <v>9</v>
      </c>
      <c r="N44">
        <f>B9+C9</f>
        <v>3</v>
      </c>
      <c r="O44">
        <f>D9+E9</f>
        <v>3</v>
      </c>
      <c r="P44">
        <f>F9+G9</f>
        <v>0</v>
      </c>
      <c r="Q44">
        <f>H9+I9</f>
        <v>0</v>
      </c>
      <c r="R44">
        <f>J9+K9</f>
        <v>0</v>
      </c>
    </row>
    <row r="45" spans="1:18">
      <c r="A45" s="171" t="s">
        <v>39</v>
      </c>
      <c r="B45" s="117">
        <v>0</v>
      </c>
      <c r="C45" s="118">
        <v>6</v>
      </c>
      <c r="D45" s="117">
        <v>0</v>
      </c>
      <c r="E45" s="118">
        <v>0</v>
      </c>
      <c r="F45" s="117">
        <v>3</v>
      </c>
      <c r="G45" s="118">
        <v>3</v>
      </c>
      <c r="H45" s="117">
        <v>3</v>
      </c>
      <c r="I45" s="118">
        <v>0</v>
      </c>
      <c r="J45" s="168">
        <v>0</v>
      </c>
      <c r="K45" s="165">
        <v>6</v>
      </c>
      <c r="L45" s="114"/>
      <c r="M45" s="53" t="s">
        <v>11</v>
      </c>
      <c r="N45">
        <f>B8+C8</f>
        <v>0</v>
      </c>
      <c r="O45">
        <f>D8+E8</f>
        <v>3</v>
      </c>
      <c r="P45">
        <f>F8+G8</f>
        <v>0</v>
      </c>
      <c r="Q45">
        <f>H8+I8</f>
        <v>0</v>
      </c>
      <c r="R45">
        <f>J8+K8</f>
        <v>3</v>
      </c>
    </row>
    <row r="46" spans="1:18">
      <c r="A46" s="171" t="s">
        <v>38</v>
      </c>
      <c r="B46" s="117">
        <v>0</v>
      </c>
      <c r="C46" s="118">
        <v>3</v>
      </c>
      <c r="D46" s="117">
        <v>0</v>
      </c>
      <c r="E46" s="118">
        <v>0</v>
      </c>
      <c r="F46" s="117">
        <v>3</v>
      </c>
      <c r="G46" s="118">
        <v>0</v>
      </c>
      <c r="H46" s="117">
        <v>3</v>
      </c>
      <c r="I46" s="118">
        <v>0</v>
      </c>
      <c r="J46" s="168">
        <v>0</v>
      </c>
      <c r="K46" s="165">
        <v>0</v>
      </c>
      <c r="L46" s="114"/>
      <c r="M46" s="53" t="s">
        <v>12</v>
      </c>
      <c r="N46">
        <f>B12+C12</f>
        <v>12</v>
      </c>
      <c r="O46">
        <f>D12+E12</f>
        <v>3</v>
      </c>
      <c r="P46">
        <f>F12+G12</f>
        <v>9</v>
      </c>
      <c r="Q46">
        <f>H12+I12</f>
        <v>0</v>
      </c>
      <c r="R46">
        <f>J12+K12</f>
        <v>0</v>
      </c>
    </row>
    <row r="47" spans="1:18" ht="16.8" thickBot="1">
      <c r="A47" s="171" t="s">
        <v>37</v>
      </c>
      <c r="B47" s="119">
        <v>0</v>
      </c>
      <c r="C47" s="120">
        <v>3</v>
      </c>
      <c r="D47" s="119">
        <v>0</v>
      </c>
      <c r="E47" s="120">
        <v>0</v>
      </c>
      <c r="F47" s="119">
        <v>0</v>
      </c>
      <c r="G47" s="120">
        <v>0</v>
      </c>
      <c r="H47" s="119">
        <v>0</v>
      </c>
      <c r="I47" s="120">
        <v>3</v>
      </c>
      <c r="J47" s="169">
        <v>0</v>
      </c>
      <c r="K47" s="166">
        <v>6</v>
      </c>
      <c r="L47" s="114"/>
      <c r="M47" s="53" t="s">
        <v>13</v>
      </c>
      <c r="N47">
        <f>B13+C13</f>
        <v>3</v>
      </c>
      <c r="O47">
        <f>D13+E13</f>
        <v>0</v>
      </c>
      <c r="P47">
        <f>F13+G13</f>
        <v>3</v>
      </c>
      <c r="Q47">
        <f>H13+I13</f>
        <v>0</v>
      </c>
      <c r="R47">
        <f>J13+K13</f>
        <v>0</v>
      </c>
    </row>
    <row r="48" spans="1:18">
      <c r="B48" s="163"/>
      <c r="M48" s="53" t="s">
        <v>14</v>
      </c>
      <c r="N48">
        <f>B15+C15</f>
        <v>9</v>
      </c>
      <c r="O48">
        <f>D15+E15</f>
        <v>6</v>
      </c>
      <c r="P48">
        <f>F15+G15</f>
        <v>0</v>
      </c>
      <c r="Q48">
        <f>H15+I15</f>
        <v>3</v>
      </c>
      <c r="R48">
        <f>J15+K15</f>
        <v>0</v>
      </c>
    </row>
    <row r="49" spans="2:18" ht="16.8" thickBot="1">
      <c r="M49" s="54" t="s">
        <v>15</v>
      </c>
      <c r="N49">
        <f>B17+C17</f>
        <v>9</v>
      </c>
      <c r="O49">
        <f>D17+E17</f>
        <v>0</v>
      </c>
      <c r="P49">
        <f>F17+G17</f>
        <v>0</v>
      </c>
      <c r="Q49">
        <f>H17+I17</f>
        <v>0</v>
      </c>
      <c r="R49">
        <f>J17+K17</f>
        <v>0</v>
      </c>
    </row>
    <row r="51" spans="2:18">
      <c r="B51" s="161"/>
    </row>
    <row r="52" spans="2:18">
      <c r="B52" s="161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1</vt:i4>
      </vt:variant>
    </vt:vector>
  </HeadingPairs>
  <TitlesOfParts>
    <vt:vector size="8" baseType="lpstr">
      <vt:lpstr>資訊區</vt:lpstr>
      <vt:lpstr>範本</vt:lpstr>
      <vt:lpstr>出5</vt:lpstr>
      <vt:lpstr>1T</vt:lpstr>
      <vt:lpstr>2、3T</vt:lpstr>
      <vt:lpstr>教室</vt:lpstr>
      <vt:lpstr>工作表1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2014-11-24T03:33:30Z</dcterms:modified>
</cp:coreProperties>
</file>